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A8BECCAC-EB95-47B4-AF86-4C50D2B1C12E}" xr6:coauthVersionLast="45" xr6:coauthVersionMax="45" xr10:uidLastSave="{00000000-0000-0000-0000-000000000000}"/>
  <bookViews>
    <workbookView xWindow="-120" yWindow="-120" windowWidth="20730" windowHeight="11160" tabRatio="599" activeTab="1" xr2:uid="{00000000-000D-0000-FFFF-FFFF00000000}"/>
  </bookViews>
  <sheets>
    <sheet name="Indice" sheetId="121" r:id="rId1"/>
    <sheet name="Estadisticas 2020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2020'!$B$583:$F$592</definedName>
    <definedName name="AMPLIACION">#REF!</definedName>
    <definedName name="ANALISIS">#REF!</definedName>
    <definedName name="APROBACION">#REF!</definedName>
    <definedName name="_xlnm.Print_Area" localSheetId="1">'Estadisticas 2020'!$A$1:$P$747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2020'!$1:$6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2020'!$A$1:$L$612</definedName>
    <definedName name="Z_935DF80A_C4A8_4072_AD95_467BACE55650_.wvu.PrintArea" localSheetId="0" hidden="1">Indice!$B$1:$B$31</definedName>
    <definedName name="Z_935DF80A_C4A8_4072_AD95_467BACE55650_.wvu.PrintTitles" localSheetId="1" hidden="1">'Estadisticas 2020'!$1:$6</definedName>
    <definedName name="Z_935DF80A_C4A8_4072_AD95_467BACE55650_.wvu.Rows" localSheetId="1" hidden="1">'Estadisticas 2020'!#REF!,'Estadisticas 2020'!#REF!,'Estadisticas 2020'!#REF!,'Estadisticas 2020'!$217:$313,'Estadisticas 2020'!#REF!,'Estadisticas 2020'!$407:$407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11" i="130" l="1"/>
  <c r="K183" i="130"/>
  <c r="N211" i="130" l="1"/>
  <c r="K463" i="130" l="1"/>
  <c r="M463" i="130"/>
  <c r="C341" i="130" l="1"/>
  <c r="C342" i="130"/>
  <c r="L680" i="130" l="1"/>
  <c r="D646" i="130" l="1"/>
  <c r="F646" i="130"/>
  <c r="E343" i="130" l="1"/>
  <c r="E211" i="130" l="1"/>
  <c r="C462" i="130" l="1"/>
  <c r="D462" i="130"/>
  <c r="C158" i="130" l="1"/>
  <c r="D158" i="130"/>
  <c r="C159" i="130"/>
  <c r="D159" i="130"/>
  <c r="C160" i="130"/>
  <c r="D160" i="130"/>
  <c r="X146" i="130" l="1"/>
  <c r="D733" i="130" l="1"/>
  <c r="C733" i="130"/>
  <c r="E646" i="130" l="1"/>
  <c r="C646" i="130"/>
  <c r="D370" i="130" l="1"/>
  <c r="C145" i="130" l="1"/>
  <c r="D145" i="130"/>
  <c r="F727" i="130" l="1"/>
  <c r="F728" i="130"/>
  <c r="F729" i="130"/>
  <c r="F730" i="130"/>
  <c r="F731" i="130"/>
  <c r="C734" i="130"/>
  <c r="W732" i="130" l="1"/>
  <c r="W724" i="130"/>
  <c r="W725" i="130"/>
  <c r="X725" i="130"/>
  <c r="X732" i="130"/>
  <c r="W723" i="130"/>
  <c r="X720" i="130"/>
  <c r="X721" i="130"/>
  <c r="W720" i="130"/>
  <c r="X723" i="130"/>
  <c r="X722" i="130"/>
  <c r="X724" i="130"/>
  <c r="W721" i="130"/>
  <c r="W722" i="130"/>
  <c r="AA734" i="130"/>
  <c r="AB734" i="130"/>
  <c r="J546" i="130" l="1"/>
  <c r="J545" i="130"/>
  <c r="J544" i="130"/>
  <c r="J543" i="130"/>
  <c r="J542" i="130"/>
  <c r="J541" i="130"/>
  <c r="J540" i="130"/>
  <c r="J539" i="130"/>
  <c r="J538" i="130"/>
  <c r="J537" i="130"/>
  <c r="J536" i="130"/>
  <c r="J535" i="130"/>
  <c r="J534" i="130"/>
  <c r="J533" i="130"/>
  <c r="J532" i="130"/>
  <c r="J531" i="130"/>
  <c r="J530" i="130"/>
  <c r="J529" i="130"/>
  <c r="J528" i="130"/>
  <c r="J527" i="130"/>
  <c r="J526" i="130"/>
  <c r="J525" i="130"/>
  <c r="J524" i="130"/>
  <c r="J523" i="130"/>
  <c r="J522" i="130"/>
  <c r="Y93" i="130" l="1"/>
  <c r="X93" i="130"/>
  <c r="J547" i="130" l="1"/>
  <c r="O210" i="130" l="1"/>
  <c r="C578" i="130" l="1"/>
  <c r="D578" i="130"/>
  <c r="F462" i="130" l="1"/>
  <c r="G462" i="130"/>
  <c r="C32" i="130" l="1"/>
  <c r="D32" i="130"/>
  <c r="C33" i="130"/>
  <c r="D33" i="130"/>
  <c r="C34" i="130"/>
  <c r="D34" i="130"/>
  <c r="C35" i="130"/>
  <c r="D35" i="130"/>
  <c r="G209" i="130" l="1"/>
  <c r="C131" i="130" l="1"/>
  <c r="C399" i="130" l="1"/>
  <c r="D399" i="130" l="1"/>
  <c r="D326" i="130" l="1"/>
  <c r="C326" i="130"/>
  <c r="G210" i="130"/>
  <c r="D422" i="130" l="1"/>
  <c r="C422" i="130"/>
  <c r="Y199" i="130"/>
  <c r="C196" i="130"/>
  <c r="D127" i="130" l="1"/>
  <c r="C127" i="130"/>
  <c r="E568" i="130" l="1"/>
  <c r="D421" i="130" l="1"/>
  <c r="C421" i="130"/>
  <c r="X161" i="130"/>
  <c r="Y161" i="130"/>
  <c r="E576" i="130" l="1"/>
  <c r="I578" i="130" l="1"/>
  <c r="H578" i="130"/>
  <c r="Y424" i="130" l="1"/>
  <c r="X424" i="130"/>
  <c r="D420" i="130"/>
  <c r="C420" i="130"/>
  <c r="X134" i="130" l="1"/>
  <c r="Y134" i="130"/>
  <c r="O209" i="130" l="1"/>
  <c r="N462" i="130"/>
  <c r="J590" i="130" l="1"/>
  <c r="D591" i="130"/>
  <c r="K590" i="130" l="1"/>
  <c r="I590" i="130"/>
  <c r="E591" i="130"/>
  <c r="C591" i="130"/>
  <c r="L590" i="130" l="1"/>
  <c r="F591" i="130"/>
  <c r="H210" i="130" l="1"/>
  <c r="H209" i="130"/>
  <c r="F627" i="130" l="1"/>
  <c r="E627" i="130"/>
  <c r="C627" i="130"/>
  <c r="D627" i="130"/>
  <c r="J577" i="130"/>
  <c r="E577" i="130"/>
  <c r="J576" i="130"/>
  <c r="J575" i="130"/>
  <c r="E575" i="130"/>
  <c r="J574" i="130"/>
  <c r="E574" i="130"/>
  <c r="J573" i="130"/>
  <c r="E573" i="130"/>
  <c r="J572" i="130"/>
  <c r="E572" i="130"/>
  <c r="J571" i="130"/>
  <c r="E571" i="130"/>
  <c r="J570" i="130"/>
  <c r="E570" i="130"/>
  <c r="J569" i="130"/>
  <c r="E569" i="130"/>
  <c r="J568" i="130"/>
  <c r="J567" i="130"/>
  <c r="E567" i="130"/>
  <c r="J566" i="130"/>
  <c r="E566" i="130"/>
  <c r="J565" i="130"/>
  <c r="E565" i="130"/>
  <c r="J564" i="130"/>
  <c r="E564" i="130"/>
  <c r="J563" i="130"/>
  <c r="E563" i="130"/>
  <c r="J562" i="130"/>
  <c r="E562" i="130"/>
  <c r="J561" i="130"/>
  <c r="E561" i="130"/>
  <c r="J560" i="130"/>
  <c r="E560" i="130"/>
  <c r="J559" i="130"/>
  <c r="E559" i="130"/>
  <c r="J558" i="130"/>
  <c r="E558" i="130"/>
  <c r="J557" i="130"/>
  <c r="E557" i="130"/>
  <c r="J556" i="130"/>
  <c r="E556" i="130"/>
  <c r="J555" i="130"/>
  <c r="E555" i="130"/>
  <c r="J554" i="130"/>
  <c r="E554" i="130"/>
  <c r="I547" i="130"/>
  <c r="H547" i="130"/>
  <c r="D547" i="130"/>
  <c r="C547" i="130"/>
  <c r="E546" i="130"/>
  <c r="E545" i="130"/>
  <c r="E544" i="130"/>
  <c r="E543" i="130"/>
  <c r="E542" i="130"/>
  <c r="E541" i="130"/>
  <c r="E540" i="130"/>
  <c r="E539" i="130"/>
  <c r="E538" i="130"/>
  <c r="E537" i="130"/>
  <c r="E536" i="130"/>
  <c r="E535" i="130"/>
  <c r="E534" i="130"/>
  <c r="E533" i="130"/>
  <c r="E532" i="130"/>
  <c r="E531" i="130"/>
  <c r="E530" i="130"/>
  <c r="E529" i="130"/>
  <c r="E528" i="130"/>
  <c r="E527" i="130"/>
  <c r="E526" i="130"/>
  <c r="E525" i="130"/>
  <c r="E524" i="130"/>
  <c r="E523" i="130"/>
  <c r="E522" i="130"/>
  <c r="M462" i="130"/>
  <c r="L462" i="130"/>
  <c r="K462" i="130"/>
  <c r="D419" i="130"/>
  <c r="C419" i="130"/>
  <c r="Z370" i="130"/>
  <c r="X370" i="130"/>
  <c r="C370" i="130"/>
  <c r="Y369" i="130"/>
  <c r="Y368" i="130"/>
  <c r="Y367" i="130"/>
  <c r="AC343" i="130"/>
  <c r="X343" i="130"/>
  <c r="C343" i="130"/>
  <c r="AE342" i="130"/>
  <c r="Z342" i="130"/>
  <c r="D342" i="130" s="1"/>
  <c r="AE341" i="130"/>
  <c r="Z341" i="130"/>
  <c r="D341" i="130" s="1"/>
  <c r="C304" i="130"/>
  <c r="C303" i="130"/>
  <c r="C275" i="130"/>
  <c r="C274" i="130"/>
  <c r="C273" i="130"/>
  <c r="C272" i="130"/>
  <c r="C271" i="130"/>
  <c r="C270" i="130"/>
  <c r="C269" i="130"/>
  <c r="D252" i="130"/>
  <c r="D247" i="130"/>
  <c r="D246" i="130"/>
  <c r="D245" i="130"/>
  <c r="D244" i="130"/>
  <c r="D243" i="130"/>
  <c r="D242" i="130"/>
  <c r="AK211" i="130"/>
  <c r="AG211" i="130"/>
  <c r="M211" i="130"/>
  <c r="K211" i="130"/>
  <c r="C211" i="130"/>
  <c r="AM210" i="130"/>
  <c r="AI210" i="130"/>
  <c r="P210" i="130"/>
  <c r="AM209" i="130"/>
  <c r="AI209" i="130"/>
  <c r="P209" i="130"/>
  <c r="H199" i="130"/>
  <c r="G199" i="130"/>
  <c r="D161" i="130"/>
  <c r="C161" i="130"/>
  <c r="Y146" i="130"/>
  <c r="D131" i="130"/>
  <c r="D130" i="130"/>
  <c r="C130" i="130"/>
  <c r="D129" i="130"/>
  <c r="C129" i="130"/>
  <c r="D128" i="130"/>
  <c r="C128" i="130"/>
  <c r="Y106" i="130"/>
  <c r="X106" i="130"/>
  <c r="D105" i="130"/>
  <c r="C105" i="130"/>
  <c r="D104" i="130"/>
  <c r="C104" i="130"/>
  <c r="D103" i="130"/>
  <c r="C103" i="130"/>
  <c r="D102" i="130"/>
  <c r="C102" i="130"/>
  <c r="D101" i="130"/>
  <c r="C101" i="130"/>
  <c r="D100" i="130"/>
  <c r="C100" i="130"/>
  <c r="D99" i="130"/>
  <c r="C99" i="130"/>
  <c r="D91" i="130"/>
  <c r="C91" i="130"/>
  <c r="D90" i="130"/>
  <c r="C90" i="130"/>
  <c r="D89" i="130"/>
  <c r="C89" i="130"/>
  <c r="D88" i="130"/>
  <c r="C88" i="130"/>
  <c r="D87" i="130"/>
  <c r="C87" i="130"/>
  <c r="D86" i="130"/>
  <c r="C86" i="130"/>
  <c r="D85" i="130"/>
  <c r="C85" i="130"/>
  <c r="Y71" i="130"/>
  <c r="X71" i="130"/>
  <c r="D71" i="130"/>
  <c r="C71" i="130"/>
  <c r="D70" i="130"/>
  <c r="C70" i="130"/>
  <c r="D69" i="130"/>
  <c r="C69" i="130"/>
  <c r="Y41" i="130"/>
  <c r="X41" i="130"/>
  <c r="V18" i="130"/>
  <c r="D20" i="130"/>
  <c r="D58" i="130" s="1"/>
  <c r="C20" i="130"/>
  <c r="C58" i="130" s="1"/>
  <c r="D19" i="130"/>
  <c r="D57" i="130" s="1"/>
  <c r="C19" i="130"/>
  <c r="C57" i="130" s="1"/>
  <c r="D18" i="130"/>
  <c r="D56" i="130" s="1"/>
  <c r="C18" i="130"/>
  <c r="C56" i="130" s="1"/>
  <c r="D17" i="130"/>
  <c r="C17" i="130"/>
  <c r="D16" i="130"/>
  <c r="C16" i="130"/>
  <c r="D15" i="130"/>
  <c r="C15" i="130"/>
  <c r="D14" i="130"/>
  <c r="C14" i="130"/>
  <c r="C52" i="130" s="1"/>
  <c r="D113" i="130" l="1"/>
  <c r="C118" i="130"/>
  <c r="D114" i="130"/>
  <c r="E578" i="130"/>
  <c r="C134" i="130"/>
  <c r="C55" i="130"/>
  <c r="D53" i="130"/>
  <c r="C53" i="130"/>
  <c r="J578" i="130"/>
  <c r="E449" i="130"/>
  <c r="E439" i="130"/>
  <c r="E442" i="130"/>
  <c r="E441" i="130"/>
  <c r="E448" i="130"/>
  <c r="E438" i="130"/>
  <c r="E437" i="130"/>
  <c r="E440" i="130"/>
  <c r="E445" i="130"/>
  <c r="E444" i="130"/>
  <c r="E443" i="130"/>
  <c r="D134" i="130"/>
  <c r="D115" i="130"/>
  <c r="C114" i="130"/>
  <c r="D118" i="130"/>
  <c r="D119" i="130"/>
  <c r="D54" i="130"/>
  <c r="D52" i="130"/>
  <c r="C424" i="130"/>
  <c r="C199" i="130"/>
  <c r="C119" i="130"/>
  <c r="C115" i="130"/>
  <c r="D117" i="130"/>
  <c r="C117" i="130"/>
  <c r="C116" i="130"/>
  <c r="D106" i="130"/>
  <c r="D116" i="130"/>
  <c r="D72" i="130"/>
  <c r="D55" i="130"/>
  <c r="C54" i="130"/>
  <c r="C21" i="130"/>
  <c r="V16" i="130"/>
  <c r="D162" i="130"/>
  <c r="V162" i="130" s="1"/>
  <c r="D424" i="130"/>
  <c r="E547" i="130"/>
  <c r="C72" i="130"/>
  <c r="C92" i="130"/>
  <c r="C106" i="130"/>
  <c r="D199" i="130"/>
  <c r="D36" i="130"/>
  <c r="D21" i="130"/>
  <c r="V19" i="130"/>
  <c r="V14" i="130"/>
  <c r="X23" i="130"/>
  <c r="V17" i="130"/>
  <c r="V20" i="130"/>
  <c r="C162" i="130"/>
  <c r="V157" i="130" s="1"/>
  <c r="C113" i="130"/>
  <c r="C36" i="130"/>
  <c r="V15" i="130"/>
  <c r="E456" i="130"/>
  <c r="E457" i="130"/>
  <c r="E450" i="130"/>
  <c r="E454" i="130"/>
  <c r="E455" i="130"/>
  <c r="E458" i="130"/>
  <c r="E451" i="130"/>
  <c r="E459" i="130"/>
  <c r="E452" i="130"/>
  <c r="E460" i="130"/>
  <c r="E453" i="130"/>
  <c r="E461" i="130"/>
  <c r="E446" i="130"/>
  <c r="E447" i="130"/>
  <c r="D92" i="130"/>
  <c r="H442" i="130"/>
  <c r="H450" i="130"/>
  <c r="H458" i="130"/>
  <c r="H443" i="130"/>
  <c r="H451" i="130"/>
  <c r="H459" i="130"/>
  <c r="H444" i="130"/>
  <c r="H460" i="130"/>
  <c r="H452" i="130"/>
  <c r="H449" i="130"/>
  <c r="H445" i="130"/>
  <c r="H453" i="130"/>
  <c r="H461" i="130"/>
  <c r="H439" i="130"/>
  <c r="H446" i="130"/>
  <c r="H454" i="130"/>
  <c r="H437" i="130"/>
  <c r="H438" i="130"/>
  <c r="H447" i="130"/>
  <c r="H440" i="130"/>
  <c r="H448" i="130"/>
  <c r="H456" i="130"/>
  <c r="H455" i="130"/>
  <c r="H457" i="130"/>
  <c r="H441" i="130"/>
  <c r="V36" i="130" l="1"/>
  <c r="V34" i="130"/>
  <c r="V35" i="130"/>
  <c r="V33" i="130"/>
  <c r="E462" i="130"/>
  <c r="C59" i="130"/>
  <c r="D120" i="130"/>
  <c r="C120" i="130"/>
  <c r="D59" i="130"/>
  <c r="V159" i="130"/>
  <c r="H462" i="130"/>
  <c r="V158" i="130"/>
  <c r="V21" i="130"/>
  <c r="V160" i="130"/>
  <c r="V161" i="130" l="1"/>
</calcChain>
</file>

<file path=xl/sharedStrings.xml><?xml version="1.0" encoding="utf-8"?>
<sst xmlns="http://schemas.openxmlformats.org/spreadsheetml/2006/main" count="2624" uniqueCount="575">
  <si>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</si>
  <si>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</si>
  <si>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</si>
  <si>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</si>
  <si>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</si>
  <si>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</si>
  <si>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</si>
  <si>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</si>
  <si>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</si>
  <si>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</si>
  <si>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</si>
  <si>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</si>
  <si>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</si>
  <si>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</si>
  <si>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</si>
  <si>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</si>
  <si>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</si>
  <si>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</si>
  <si>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</si>
  <si>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</si>
  <si>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</si>
  <si>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</si>
  <si>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</si>
  <si>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</si>
  <si>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</si>
  <si>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</si>
  <si>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</si>
  <si>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</si>
  <si>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</si>
  <si>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</si>
  <si>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</si>
  <si>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</si>
  <si>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</si>
  <si>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</si>
  <si>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</si>
  <si>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</si>
  <si>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</si>
  <si>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</si>
  <si>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</si>
  <si>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</si>
  <si>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</si>
  <si>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</si>
  <si>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</si>
  <si>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</si>
  <si>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</si>
  <si>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</si>
  <si>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</si>
  <si>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</si>
  <si>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</si>
  <si>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</si>
  <si>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</si>
  <si>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</si>
  <si>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</si>
  <si>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</si>
  <si>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</si>
  <si>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</si>
  <si>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</si>
  <si>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</si>
  <si>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</si>
  <si>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</si>
  <si>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</si>
  <si>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</si>
  <si>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</si>
  <si>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PEJIBAYE</t>
  </si>
  <si>
    <t>BUENOS AIRES</t>
  </si>
  <si>
    <t>GUANACASTE</t>
  </si>
  <si>
    <t>PUNTARENAS</t>
  </si>
  <si>
    <t>OSA</t>
  </si>
  <si>
    <t>PALMAR</t>
  </si>
  <si>
    <t>CORREDORES</t>
  </si>
  <si>
    <t>CORREDOR</t>
  </si>
  <si>
    <t>RITA</t>
  </si>
  <si>
    <t>CARIARI</t>
  </si>
  <si>
    <t>SIQUIRRES</t>
  </si>
  <si>
    <t>ENTIDAD</t>
  </si>
  <si>
    <t>DESAMPARADOS</t>
  </si>
  <si>
    <t>DANIEL FLORES</t>
  </si>
  <si>
    <t>SAN PEDRO</t>
  </si>
  <si>
    <t>SAN RAFAEL</t>
  </si>
  <si>
    <t>GRECIA</t>
  </si>
  <si>
    <t>NARANJO</t>
  </si>
  <si>
    <t>UPALA</t>
  </si>
  <si>
    <t>SANTIAGO</t>
  </si>
  <si>
    <t>TURRIALBA</t>
  </si>
  <si>
    <t>SANTA CRUZ</t>
  </si>
  <si>
    <t>POTRERO GRANDE</t>
  </si>
  <si>
    <t>COTO BRUS</t>
  </si>
  <si>
    <t>SAN VITO</t>
  </si>
  <si>
    <t>PARRITA</t>
  </si>
  <si>
    <t>MATINA</t>
  </si>
  <si>
    <t>CARRANDI</t>
  </si>
  <si>
    <t>SAN ANTONIO</t>
  </si>
  <si>
    <t>SAN PABLO</t>
  </si>
  <si>
    <t>LA SUIZA</t>
  </si>
  <si>
    <t>ALVARADO</t>
  </si>
  <si>
    <t>OREAMUNO</t>
  </si>
  <si>
    <t>EL GUARCO</t>
  </si>
  <si>
    <t>ROXANA</t>
  </si>
  <si>
    <t>GOICOECHEA</t>
  </si>
  <si>
    <t>SAN ISIDRO DE EL GENERAL</t>
  </si>
  <si>
    <t>SAN CARLOS</t>
  </si>
  <si>
    <t>FLORENCIA</t>
  </si>
  <si>
    <t>LOS CHILES</t>
  </si>
  <si>
    <t>LIBERIA</t>
  </si>
  <si>
    <t>NICOYA</t>
  </si>
  <si>
    <t>CARRILLO</t>
  </si>
  <si>
    <t>LA CRUZ</t>
  </si>
  <si>
    <t>ESPARZA</t>
  </si>
  <si>
    <t>GOLFITO</t>
  </si>
  <si>
    <t>SABALITO</t>
  </si>
  <si>
    <t>YOLILLAL</t>
  </si>
  <si>
    <t>GUATUSO</t>
  </si>
  <si>
    <t>BAGACES</t>
  </si>
  <si>
    <t>TALAMANCA</t>
  </si>
  <si>
    <t>CERVANTES</t>
  </si>
  <si>
    <t>PUERTO VIEJO</t>
  </si>
  <si>
    <t>DELICIAS</t>
  </si>
  <si>
    <t>LA VIRGEN</t>
  </si>
  <si>
    <t>ACOSTA</t>
  </si>
  <si>
    <t>QUESADA</t>
  </si>
  <si>
    <t>AGUAS ZARCAS</t>
  </si>
  <si>
    <t>VENECIA</t>
  </si>
  <si>
    <t>PITAL</t>
  </si>
  <si>
    <t>POCOSOL</t>
  </si>
  <si>
    <t>POCORA</t>
  </si>
  <si>
    <t>MONTES DE ORO</t>
  </si>
  <si>
    <t>QUEPOS</t>
  </si>
  <si>
    <t>SAN JOSÉ</t>
  </si>
  <si>
    <t>ASERRÍ</t>
  </si>
  <si>
    <t>SAN RAMÓN</t>
  </si>
  <si>
    <t>LIMÓN</t>
  </si>
  <si>
    <t>JIMÉNEZ</t>
  </si>
  <si>
    <t>SARAPIQUÍ</t>
  </si>
  <si>
    <t>POCOCÍ</t>
  </si>
  <si>
    <t>GUÁCIMO</t>
  </si>
  <si>
    <t>PÉREZ ZELEDÓN</t>
  </si>
  <si>
    <t>PEÑAS BLANCAS</t>
  </si>
  <si>
    <t>LA FORTUNA</t>
  </si>
  <si>
    <t>TILARÁN</t>
  </si>
  <si>
    <t>BELÉN</t>
  </si>
  <si>
    <t>DUACARÍ</t>
  </si>
  <si>
    <t>CAJÓN</t>
  </si>
  <si>
    <t>SAN JOSÉ O PIZOTE</t>
  </si>
  <si>
    <t>LAS HORQUETAS</t>
  </si>
  <si>
    <t>PUERTO JIMÉNEZ</t>
  </si>
  <si>
    <t>GUAYCARÁ</t>
  </si>
  <si>
    <t>BATÁN</t>
  </si>
  <si>
    <t>LA TIGRA</t>
  </si>
  <si>
    <t>GUÁPILES</t>
  </si>
  <si>
    <t>RÍO JIMÉNEZ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</si>
  <si>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</si>
  <si>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</si>
  <si>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</si>
  <si>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</si>
  <si>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NA</t>
  </si>
  <si>
    <t>M</t>
  </si>
  <si>
    <t>F</t>
  </si>
  <si>
    <t>LA COLONIA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</si>
  <si>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</si>
  <si>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</si>
  <si>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</si>
  <si>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</si>
  <si>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</si>
  <si>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</si>
  <si>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</si>
  <si>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</si>
  <si>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</si>
  <si>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</si>
  <si>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</si>
  <si>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</si>
  <si>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</si>
  <si>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</si>
  <si>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</si>
  <si>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</si>
  <si>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</si>
  <si>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</si>
  <si>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SumaDeMTO_BONO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</si>
  <si>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</si>
  <si>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</si>
  <si>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</si>
  <si>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</si>
  <si>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</si>
  <si>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</si>
  <si>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</si>
  <si>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</si>
  <si>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</si>
  <si>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</si>
  <si>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</si>
  <si>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</si>
  <si>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</si>
  <si>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</si>
  <si>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</si>
  <si>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</si>
  <si>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</si>
  <si>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</si>
  <si>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</si>
  <si>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</si>
  <si>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</si>
  <si>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</si>
  <si>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CANOAS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</si>
  <si>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</si>
  <si>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</si>
  <si>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</si>
  <si>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</si>
  <si>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</si>
  <si>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</si>
  <si>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</si>
  <si>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</si>
  <si>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</si>
  <si>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</si>
  <si>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</si>
  <si>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</si>
  <si>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</si>
  <si>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</si>
  <si>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</si>
  <si>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</si>
  <si>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</si>
  <si>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</si>
  <si>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</si>
  <si>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</si>
  <si>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</si>
  <si>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</si>
  <si>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</si>
  <si>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</si>
  <si>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</si>
  <si>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</si>
  <si>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</si>
  <si>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</si>
  <si>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</si>
  <si>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</si>
  <si>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Nota: Se excluyen los casos anulados para evitar duplicaciones.  Se incluyen casos de compromisos periodos anteriores.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</si>
  <si>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</si>
  <si>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</si>
  <si>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</si>
  <si>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</si>
  <si>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</si>
  <si>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</si>
  <si>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</si>
  <si>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</si>
  <si>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12. 2 Bonos Vivienda Vertical (Construcción en Segunda Planta)</t>
  </si>
  <si>
    <t>Nº Casos
Bono Ordinario</t>
  </si>
  <si>
    <t xml:space="preserve">    Nº Casos
Bono Artículo 59</t>
  </si>
  <si>
    <t>SAN MIGUEL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</si>
  <si>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</si>
  <si>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</si>
  <si>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</si>
  <si>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</si>
  <si>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</si>
  <si>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</si>
  <si>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</si>
  <si>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</si>
  <si>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</si>
  <si>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</si>
  <si>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</si>
  <si>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</si>
  <si>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</si>
  <si>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</si>
  <si>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</si>
  <si>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</si>
  <si>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</si>
  <si>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</si>
  <si>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</si>
  <si>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SARDINAL</t>
  </si>
  <si>
    <t>Muro de Retención</t>
  </si>
  <si>
    <t>LA UNIÓN</t>
  </si>
  <si>
    <t>SAN ISIDRO</t>
  </si>
  <si>
    <t>CAÑAS</t>
  </si>
  <si>
    <t>NANDAYURE</t>
  </si>
  <si>
    <t>PALMARES</t>
  </si>
  <si>
    <t>Total General</t>
  </si>
  <si>
    <t>Compra de vivienda primera planta y segunda planta o edificación</t>
  </si>
  <si>
    <t>Muro de retención</t>
  </si>
  <si>
    <t>ABANGARES</t>
  </si>
  <si>
    <t>12.1 Bonos diferidos Formalizados por Mes</t>
  </si>
  <si>
    <t>POÁS</t>
  </si>
  <si>
    <t>CPPYSP</t>
  </si>
  <si>
    <t>OROTINA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</si>
  <si>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</si>
  <si>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</si>
  <si>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</si>
  <si>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</si>
  <si>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</si>
  <si>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</si>
  <si>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</si>
  <si>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</si>
  <si>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EL TEJAR</t>
  </si>
  <si>
    <t>AGUAS CLARAS</t>
  </si>
  <si>
    <t>KATIRA</t>
  </si>
  <si>
    <t>Bono Ordinario</t>
  </si>
  <si>
    <t>PAQUERA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</si>
  <si>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</si>
  <si>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</si>
  <si>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</si>
  <si>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</si>
  <si>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</si>
  <si>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</si>
  <si>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</si>
  <si>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</si>
  <si>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</si>
  <si>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PIEDRAS BLANCAS</t>
  </si>
  <si>
    <t>Lote 50% y Construcción seg. Planta</t>
  </si>
  <si>
    <t>LAS JUNTAS</t>
  </si>
  <si>
    <t>Minusvalía</t>
  </si>
  <si>
    <t>Adulto Mayor</t>
  </si>
  <si>
    <t>Autoconstrucción</t>
  </si>
  <si>
    <t>Situación de Emergencia</t>
  </si>
  <si>
    <t>Extrema Necesidad</t>
  </si>
  <si>
    <t>2019-01</t>
  </si>
  <si>
    <t>ALAJUELITA</t>
  </si>
  <si>
    <t>ALEGRÍA</t>
  </si>
  <si>
    <t>2019-02</t>
  </si>
  <si>
    <t>MONTO</t>
  </si>
  <si>
    <t xml:space="preserve"> 15. Bono promedio formalizado en el mes comparado con el mes correspondiente al año anterior</t>
  </si>
  <si>
    <t>2019-03</t>
  </si>
  <si>
    <t xml:space="preserve"> </t>
  </si>
  <si>
    <t>Año 2018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</si>
  <si>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</si>
  <si>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</si>
  <si>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</si>
  <si>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</si>
  <si>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</si>
  <si>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</si>
  <si>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</si>
  <si>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</si>
  <si>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</si>
  <si>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2019-13</t>
  </si>
  <si>
    <t>CONCEPCIÓN</t>
  </si>
  <si>
    <t>NOM_PROVINCIA</t>
  </si>
  <si>
    <t>NOM_CANTON</t>
  </si>
  <si>
    <t>NOM_DISTRITO</t>
  </si>
  <si>
    <t>Pagados Abril 2018</t>
  </si>
  <si>
    <t>16. Pago de bonos de proyectos y casos individuales al amparo del artículo 59</t>
  </si>
  <si>
    <t>BRATSI</t>
  </si>
  <si>
    <t>ATENAS</t>
  </si>
  <si>
    <t>Otros (constructoras o profersional responsable)</t>
  </si>
  <si>
    <t>Total Bono Ordinario</t>
  </si>
  <si>
    <t>DOS RÍOS</t>
  </si>
  <si>
    <t>PIEDADES SUR</t>
  </si>
  <si>
    <t>SARCHÍ  (VALVERDE VEGA)</t>
  </si>
  <si>
    <t>Monto total</t>
  </si>
  <si>
    <t>Promedio x caso</t>
  </si>
  <si>
    <t xml:space="preserve"> ASEPANDUIT</t>
  </si>
  <si>
    <t>SAN DIEGO</t>
  </si>
  <si>
    <t>SAN NICOLÁS</t>
  </si>
  <si>
    <t>MACACONA</t>
  </si>
  <si>
    <t>13. Bonos promedio en Emitidos y formalizados</t>
  </si>
  <si>
    <t>Total Artículo 59</t>
  </si>
  <si>
    <t>DOTA</t>
  </si>
  <si>
    <t>SANTA MARÍA</t>
  </si>
  <si>
    <t>CUTRIS</t>
  </si>
  <si>
    <t>DULCE NOMBRE</t>
  </si>
  <si>
    <t>PARAÍSO</t>
  </si>
  <si>
    <t>AGUACALIENTE O SAN FRANCISCO</t>
  </si>
  <si>
    <t>PAVONES</t>
  </si>
  <si>
    <t>MANSIÓN</t>
  </si>
  <si>
    <t>PIEDADES NORTE</t>
  </si>
  <si>
    <t>SANTA CECILIA</t>
  </si>
  <si>
    <t>SAN JORGE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</si>
  <si>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</si>
  <si>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</si>
  <si>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</si>
  <si>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</si>
  <si>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</si>
  <si>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</si>
  <si>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</si>
  <si>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Nota: incluye recursos FODESAF y JPS.</t>
  </si>
  <si>
    <t>LEPANTO</t>
  </si>
  <si>
    <t>SAN IGNACIO</t>
  </si>
  <si>
    <t>PAVAS</t>
  </si>
  <si>
    <t>Estrato 4</t>
  </si>
  <si>
    <t>Estrato 5</t>
  </si>
  <si>
    <t>Estrato 6</t>
  </si>
  <si>
    <t>De ¢0 a ¢50.618,00 per cápita</t>
  </si>
  <si>
    <t>Más de ¢50.618,00 hasta ¢112.317,00  per cápita.</t>
  </si>
  <si>
    <t>Más de ¢12.317,00 per cápita hasta un ingreso familiar máximo de  6 veces el salario mínimo de un trabajador no especializado de la industria de la construcción.</t>
  </si>
  <si>
    <t>Categoría de Pobreza INEC (Junio 2019)</t>
  </si>
  <si>
    <t>ZARCERO</t>
  </si>
  <si>
    <t>16. Bono promedio de proyectos y casos individuales al amparo del artículo 59</t>
  </si>
  <si>
    <t>PURRAL</t>
  </si>
  <si>
    <t>CARMEN</t>
  </si>
  <si>
    <t>BEJUCO</t>
  </si>
  <si>
    <t>Casos 2020-2019</t>
  </si>
  <si>
    <t>Monto 2020-2019</t>
  </si>
  <si>
    <t>20. Ejecución Presupuesto 2020 - Por programa de financiamiento</t>
  </si>
  <si>
    <t>En los diferentes Programas y Modalidades de Financiamiento</t>
  </si>
  <si>
    <t>JUAN VIÑAS</t>
  </si>
  <si>
    <t>LAUREL</t>
  </si>
  <si>
    <t>BARRANCA</t>
  </si>
  <si>
    <t>MATAMA</t>
  </si>
  <si>
    <t>PACUARITO</t>
  </si>
  <si>
    <t>SIXAOLA</t>
  </si>
  <si>
    <t>CAHUITA</t>
  </si>
  <si>
    <t>PÁRAMO</t>
  </si>
  <si>
    <t>VÁZQUEZ DE CORONADO</t>
  </si>
  <si>
    <t>SAN FRANCISCO</t>
  </si>
  <si>
    <t>2020-01</t>
  </si>
  <si>
    <t>2020-02</t>
  </si>
  <si>
    <t>BIJAGUA</t>
  </si>
  <si>
    <t>GUÁCIMA</t>
  </si>
  <si>
    <t>VEINTISIETE DE ABRIL</t>
  </si>
  <si>
    <t>PALMIRA</t>
  </si>
  <si>
    <t>HOJANCHA</t>
  </si>
  <si>
    <t>GARABITO</t>
  </si>
  <si>
    <t>PURISCAL</t>
  </si>
  <si>
    <t>MERCEDES SUR</t>
  </si>
  <si>
    <t>VALLE LA ESTRELLA</t>
  </si>
  <si>
    <t>IPÍS</t>
  </si>
  <si>
    <t>SAN FELIPE</t>
  </si>
  <si>
    <t>EL GENERAL</t>
  </si>
  <si>
    <t>SAN LORENZO</t>
  </si>
  <si>
    <t>CHOMES</t>
  </si>
  <si>
    <t>MORAVIA</t>
  </si>
  <si>
    <t>LA TRINIDAD</t>
  </si>
  <si>
    <t>SAVEGRE</t>
  </si>
  <si>
    <t>EL CAIRO</t>
  </si>
  <si>
    <t>PUENTE DE PIEDRA</t>
  </si>
  <si>
    <t>ULLOA</t>
  </si>
  <si>
    <t>PLATANARES</t>
  </si>
  <si>
    <t>DIRIÁ</t>
  </si>
  <si>
    <t>TAMARINDO</t>
  </si>
  <si>
    <t>EL ROSARIO</t>
  </si>
  <si>
    <t>2020-03</t>
  </si>
  <si>
    <t>2020-04</t>
  </si>
  <si>
    <t>MOGOTE</t>
  </si>
  <si>
    <t>EL ROBLE</t>
  </si>
  <si>
    <t>LEÓN CORTÉS CASTRO</t>
  </si>
  <si>
    <t>TARRAZÚ</t>
  </si>
  <si>
    <t>SAN MARCOS</t>
  </si>
  <si>
    <t>COT</t>
  </si>
  <si>
    <t>MIRAMAR</t>
  </si>
  <si>
    <t>CIRRÍ SUR</t>
  </si>
  <si>
    <t>SARCHÍ NORTE</t>
  </si>
  <si>
    <t>BOLÍVAR</t>
  </si>
  <si>
    <t>TACARES</t>
  </si>
  <si>
    <t>SANTA BÁRBARA</t>
  </si>
  <si>
    <t>AL 31 DE MAYO 2020</t>
  </si>
  <si>
    <t>SANTA TERESITA</t>
  </si>
  <si>
    <t>BRUNKA</t>
  </si>
  <si>
    <t>EL AMPARO</t>
  </si>
  <si>
    <t>VOLCÁN</t>
  </si>
  <si>
    <t>LA CUESTA</t>
  </si>
  <si>
    <t>COYOLAR</t>
  </si>
  <si>
    <t>RIVAS</t>
  </si>
  <si>
    <t>LIMONCITO</t>
  </si>
  <si>
    <t>PITAHAYA</t>
  </si>
  <si>
    <t>CURRIDABAT</t>
  </si>
  <si>
    <t>COLORADO</t>
  </si>
  <si>
    <t>SAN JERÓNIMO</t>
  </si>
  <si>
    <t>TRONADORA</t>
  </si>
  <si>
    <t>POSTULADOS ORDINARIOS  DEL 01/01/2020 AL 31/05/2020</t>
  </si>
  <si>
    <t>ENERO</t>
  </si>
  <si>
    <t>FEBRERO</t>
  </si>
  <si>
    <t>MARZO</t>
  </si>
  <si>
    <t>ABRIL</t>
  </si>
  <si>
    <t>MAYO</t>
  </si>
  <si>
    <t>TOTAL POR ENTIDAD</t>
  </si>
  <si>
    <t>TOTAL POR MES</t>
  </si>
  <si>
    <t>22. Bonos Postulados por Entidad Autorizada Ordinarios y  Art. 59</t>
  </si>
  <si>
    <t>POSTULADOS ART. 59  DEL 01/01/2020 AL 31/05/2020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</si>
  <si>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</si>
  <si>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</si>
  <si>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</si>
  <si>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</si>
  <si>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</si>
  <si>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</si>
  <si>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</si>
  <si>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</si>
  <si>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JUNIO</t>
  </si>
  <si>
    <t>2020-06</t>
  </si>
  <si>
    <t>PATARRÁ</t>
  </si>
  <si>
    <t>SAN RAFAEL ARRIBA</t>
  </si>
  <si>
    <t>LA AMISTAD</t>
  </si>
  <si>
    <t>BUENAVISTA</t>
  </si>
  <si>
    <t>TEMPATE</t>
  </si>
  <si>
    <t>MERCEDES</t>
  </si>
  <si>
    <t>ESQUÍPULAS</t>
  </si>
  <si>
    <t>ESCAZÚ</t>
  </si>
  <si>
    <t>CANGREJAL</t>
  </si>
  <si>
    <t>FILADELFIA</t>
  </si>
  <si>
    <t>Indefinido</t>
  </si>
  <si>
    <t>JULIO</t>
  </si>
  <si>
    <t>CORRALILLO</t>
  </si>
  <si>
    <t>LOS GUIDO</t>
  </si>
  <si>
    <t>SAN GABRIEL</t>
  </si>
  <si>
    <t>ZAPOTE</t>
  </si>
  <si>
    <t>OROSI</t>
  </si>
  <si>
    <t>TUCURRIQUE</t>
  </si>
  <si>
    <t>TÁRCOLES</t>
  </si>
  <si>
    <t>SAN MATEO</t>
  </si>
  <si>
    <t>MONTES DE OCA</t>
  </si>
  <si>
    <t>SABANILLA</t>
  </si>
  <si>
    <t>SAN JUAN GRANDE</t>
  </si>
  <si>
    <t>ORIENTAL</t>
  </si>
  <si>
    <t>SANTO DOMINGO</t>
  </si>
  <si>
    <t>Pagados Julio 2020</t>
  </si>
  <si>
    <t>23. Cantidad de Bonos Pagados a nacionales y extranjeros por mes</t>
  </si>
  <si>
    <t>AGOSTO</t>
  </si>
  <si>
    <t>GRIFO ALTO</t>
  </si>
  <si>
    <t>TURRÚCARES</t>
  </si>
  <si>
    <t>QUEBRADILLA</t>
  </si>
  <si>
    <t>FLORES</t>
  </si>
  <si>
    <t>LLORENTE</t>
  </si>
  <si>
    <t>SAN SEBASTIÁN</t>
  </si>
  <si>
    <t>ROSARIO</t>
  </si>
  <si>
    <t>ESPÍRITU SANTO</t>
  </si>
  <si>
    <t>BARÚ</t>
  </si>
  <si>
    <t>SAN JUAN</t>
  </si>
  <si>
    <t>GUTIERREZ BRAUN</t>
  </si>
  <si>
    <t>BARVA</t>
  </si>
  <si>
    <t>CACHÍ</t>
  </si>
  <si>
    <t>TRES EQUIS</t>
  </si>
  <si>
    <t>SIERRA</t>
  </si>
  <si>
    <t>SAN JUAN DE DIOS</t>
  </si>
  <si>
    <t>SAN JOSÉ DE LA MONTAÑA</t>
  </si>
  <si>
    <t>SAN ROQUE</t>
  </si>
  <si>
    <t>LA GARITA</t>
  </si>
  <si>
    <t>PILAS</t>
  </si>
  <si>
    <t>SALITRILLOS</t>
  </si>
  <si>
    <t>MATA DE PLÁTANO</t>
  </si>
  <si>
    <t>Del 01 de Enero de 2020 Al 30 de Setiembre de 2020</t>
  </si>
  <si>
    <t>Del 01 de Enero al 30 de Setiembre de 2020</t>
  </si>
  <si>
    <t>21. Bonos Formalizados Población LGTBI Por Propósito en el  mes de Setiembre</t>
  </si>
  <si>
    <t>SETIEMBRE</t>
  </si>
  <si>
    <t>POSTULADOS ORDINARIOS  DEL 01/01/2020 AL 30/09/2020</t>
  </si>
  <si>
    <t>01/01/2020 al 30/09/2020</t>
  </si>
  <si>
    <t>01/01/2019 al 30/09/2019</t>
  </si>
  <si>
    <t>01/01/2019 al 30/09/2020</t>
  </si>
  <si>
    <t>Formalizados Setiembre 2020</t>
  </si>
  <si>
    <t>Formalizados Setiembre 2019</t>
  </si>
  <si>
    <t>AL 30 DE SETIEMBRE 2020</t>
  </si>
  <si>
    <t>EMITIDOS DEL 01/01/2020 AL 30/09/2020</t>
  </si>
  <si>
    <t>FORMALIZADOS DEL 01/01/2020 AL 30/09/2020</t>
  </si>
  <si>
    <t>FORMALIZADOS DEL 01/01/2019 AL 30/09/2019</t>
  </si>
  <si>
    <t>EMITIDOS DEL 01/01/2019 AL 30/09/2019</t>
  </si>
  <si>
    <t>AL 30 DE SETIEMBRE 2019</t>
  </si>
  <si>
    <t>Acumulado: del 01/01/2019 al 30/09/2019</t>
  </si>
  <si>
    <t>Acumulado: del 01/01/2020 al 30/09/2020</t>
  </si>
  <si>
    <t>CAPELLADES</t>
  </si>
  <si>
    <t>SAN CRISTÓBAL</t>
  </si>
  <si>
    <t>ÁNGELES</t>
  </si>
  <si>
    <t>BIOLLEY</t>
  </si>
  <si>
    <t>JESÚS</t>
  </si>
  <si>
    <t>SAN RAFAEL ABAJO</t>
  </si>
  <si>
    <t>MORA</t>
  </si>
  <si>
    <t>COLÓN</t>
  </si>
  <si>
    <t>SARCHÍ SUR</t>
  </si>
  <si>
    <t>PUERTO CARRILLO</t>
  </si>
  <si>
    <t>TABARCIA</t>
  </si>
  <si>
    <t>GUADALUPE O ARENILLA</t>
  </si>
  <si>
    <t>MAYORGA</t>
  </si>
  <si>
    <t>ACAPULCO</t>
  </si>
  <si>
    <t>GUACIMAL</t>
  </si>
  <si>
    <t>MANZANILLO</t>
  </si>
  <si>
    <t>MONTE VERDE</t>
  </si>
  <si>
    <t>DAMAS</t>
  </si>
  <si>
    <t>DULCE NOMBRE DE JESÚS</t>
  </si>
  <si>
    <t>COPEY</t>
  </si>
  <si>
    <t>MONTERREY</t>
  </si>
  <si>
    <t>LLANO GRANDE</t>
  </si>
  <si>
    <t>PACAYAS</t>
  </si>
  <si>
    <t>FLORIDA</t>
  </si>
  <si>
    <t>LA PALMERA</t>
  </si>
  <si>
    <t>NACASCOLO</t>
  </si>
  <si>
    <t>TIERRAS MORENAS</t>
  </si>
  <si>
    <t>PALMICHAL</t>
  </si>
  <si>
    <t>TURRUBARES</t>
  </si>
  <si>
    <t>LLANO BONITO</t>
  </si>
  <si>
    <t>SANTO TOMÁS</t>
  </si>
  <si>
    <t>MATAMBÚ</t>
  </si>
  <si>
    <t>BORUCA</t>
  </si>
  <si>
    <t>BOLSÓN</t>
  </si>
  <si>
    <t>SAN JUAN DE MATA</t>
  </si>
  <si>
    <t>CURUBANDÉ</t>
  </si>
  <si>
    <t>POSTULADOS ART 59  DEL 01/01/2020 AL 30/09/2020</t>
  </si>
  <si>
    <r>
      <rPr>
        <b/>
        <i/>
        <sz val="11"/>
        <rFont val="Calibri"/>
        <family val="2"/>
        <scheme val="minor"/>
      </rPr>
      <t xml:space="preserve">Nota: </t>
    </r>
    <r>
      <rPr>
        <i/>
        <sz val="11"/>
        <rFont val="Calibri"/>
        <family val="2"/>
        <scheme val="minor"/>
      </rPr>
      <t>Informacion con base a rangos de edad del jefe de familia.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</si>
</sst>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8">
    <numFmt numFmtId="8" formatCode="&quot;₡&quot;#,##0.00;[Red]\-&quot;₡&quot;#,##0.00"/>
    <numFmt numFmtId="41" formatCode="_-* #,##0_-;\-* #,##0_-;_-* &quot;-&quot;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5" formatCode="_(* #,##0.00000\ \ \ ;_(* \(#,##0.00000\);_(* &quot;-&quot;_);_(@_)"/>
    <numFmt numFmtId="209" formatCode="_([$€-2]* #,##0.00_);_([$€-2]* \(#,##0.00\);_([$€-2]* &quot;-&quot;??_)"/>
    <numFmt numFmtId="210" formatCode="_(&quot;C&quot;* #,##0.00_);_(&quot;C&quot;* \(#,##0.00\);_(&quot;C&quot;* &quot;-&quot;??_);_(@_)"/>
    <numFmt numFmtId="212" formatCode="#,##0\ \ ;[Red]\(#,##0\)"/>
  </numFmts>
  <fonts count="264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b/>
      <i/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color theme="1"/>
      <name val="Calibri"/>
      <family val="2"/>
      <scheme val="minor"/>
    </font>
    <font>
      <sz val="2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4095">
    <xf numFmtId="0" fontId="0" fillId="0" borderId="0"/>
    <xf numFmtId="168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3" fillId="0" borderId="0"/>
    <xf numFmtId="168" fontId="173" fillId="0" borderId="0" applyFont="0" applyFill="0" applyBorder="0" applyAlignment="0" applyProtection="0"/>
    <xf numFmtId="9" fontId="173" fillId="0" borderId="0" applyFont="0" applyFill="0" applyBorder="0" applyAlignment="0" applyProtection="0"/>
    <xf numFmtId="0" fontId="176" fillId="0" borderId="0"/>
    <xf numFmtId="191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4" fillId="0" borderId="0"/>
    <xf numFmtId="0" fontId="170" fillId="0" borderId="0"/>
    <xf numFmtId="181" fontId="173" fillId="0" borderId="0" applyFont="0" applyFill="0" applyBorder="0" applyAlignment="0" applyProtection="0"/>
    <xf numFmtId="0" fontId="169" fillId="0" borderId="0"/>
    <xf numFmtId="0" fontId="168" fillId="0" borderId="0"/>
    <xf numFmtId="168" fontId="168" fillId="0" borderId="0" applyFont="0" applyFill="0" applyBorder="0" applyAlignment="0" applyProtection="0"/>
    <xf numFmtId="0" fontId="172" fillId="0" borderId="0"/>
    <xf numFmtId="0" fontId="167" fillId="0" borderId="0"/>
    <xf numFmtId="0" fontId="166" fillId="0" borderId="0"/>
    <xf numFmtId="0" fontId="165" fillId="0" borderId="0"/>
    <xf numFmtId="168" fontId="165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64" fillId="0" borderId="0"/>
    <xf numFmtId="0" fontId="172" fillId="0" borderId="0"/>
    <xf numFmtId="168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0" fontId="173" fillId="0" borderId="0"/>
    <xf numFmtId="191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83" fillId="0" borderId="0"/>
    <xf numFmtId="0" fontId="172" fillId="0" borderId="0"/>
    <xf numFmtId="168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0" fontId="17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1" fillId="0" borderId="0"/>
    <xf numFmtId="0" fontId="160" fillId="0" borderId="0"/>
    <xf numFmtId="0" fontId="159" fillId="0" borderId="0"/>
    <xf numFmtId="168" fontId="159" fillId="0" borderId="0" applyFont="0" applyFill="0" applyBorder="0" applyAlignment="0" applyProtection="0"/>
    <xf numFmtId="0" fontId="158" fillId="0" borderId="0"/>
    <xf numFmtId="0" fontId="174" fillId="0" borderId="0"/>
    <xf numFmtId="0" fontId="157" fillId="0" borderId="0"/>
    <xf numFmtId="9" fontId="173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5" fillId="0" borderId="0"/>
    <xf numFmtId="0" fontId="154" fillId="0" borderId="0"/>
    <xf numFmtId="0" fontId="173" fillId="0" borderId="0"/>
    <xf numFmtId="0" fontId="184" fillId="0" borderId="0"/>
    <xf numFmtId="0" fontId="153" fillId="0" borderId="0"/>
    <xf numFmtId="0" fontId="172" fillId="0" borderId="0"/>
    <xf numFmtId="168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7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73" fillId="0" borderId="0"/>
    <xf numFmtId="0" fontId="152" fillId="0" borderId="0"/>
    <xf numFmtId="168" fontId="152" fillId="0" borderId="0" applyFont="0" applyFill="0" applyBorder="0" applyAlignment="0" applyProtection="0"/>
    <xf numFmtId="0" fontId="184" fillId="0" borderId="0"/>
    <xf numFmtId="0" fontId="151" fillId="0" borderId="0"/>
    <xf numFmtId="168" fontId="151" fillId="0" borderId="0" applyFont="0" applyFill="0" applyBorder="0" applyAlignment="0" applyProtection="0"/>
    <xf numFmtId="0" fontId="185" fillId="0" borderId="0"/>
    <xf numFmtId="0" fontId="150" fillId="0" borderId="0"/>
    <xf numFmtId="0" fontId="186" fillId="0" borderId="0"/>
    <xf numFmtId="0" fontId="149" fillId="0" borderId="0"/>
    <xf numFmtId="0" fontId="148" fillId="0" borderId="0"/>
    <xf numFmtId="0" fontId="147" fillId="0" borderId="0"/>
    <xf numFmtId="168" fontId="147" fillId="0" borderId="0" applyFont="0" applyFill="0" applyBorder="0" applyAlignment="0" applyProtection="0"/>
    <xf numFmtId="0" fontId="146" fillId="0" borderId="0"/>
    <xf numFmtId="0" fontId="145" fillId="0" borderId="0"/>
    <xf numFmtId="168" fontId="145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73" fillId="0" borderId="0"/>
    <xf numFmtId="0" fontId="145" fillId="0" borderId="0"/>
    <xf numFmtId="168" fontId="145" fillId="0" borderId="0" applyFont="0" applyFill="0" applyBorder="0" applyAlignment="0" applyProtection="0"/>
    <xf numFmtId="0" fontId="173" fillId="0" borderId="0"/>
    <xf numFmtId="0" fontId="145" fillId="0" borderId="0"/>
    <xf numFmtId="0" fontId="173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4" fillId="0" borderId="0"/>
    <xf numFmtId="168" fontId="144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89" fillId="0" borderId="0"/>
    <xf numFmtId="0" fontId="142" fillId="0" borderId="0"/>
    <xf numFmtId="0" fontId="141" fillId="0" borderId="0"/>
    <xf numFmtId="0" fontId="190" fillId="0" borderId="0"/>
    <xf numFmtId="168" fontId="141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73" fillId="0" borderId="0"/>
    <xf numFmtId="0" fontId="140" fillId="0" borderId="0"/>
    <xf numFmtId="0" fontId="140" fillId="0" borderId="0"/>
    <xf numFmtId="0" fontId="173" fillId="0" borderId="0"/>
    <xf numFmtId="168" fontId="140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2" fillId="0" borderId="0"/>
    <xf numFmtId="0" fontId="131" fillId="0" borderId="0"/>
    <xf numFmtId="0" fontId="191" fillId="0" borderId="0"/>
    <xf numFmtId="0" fontId="130" fillId="0" borderId="0"/>
    <xf numFmtId="167" fontId="130" fillId="0" borderId="0" applyFont="0" applyFill="0" applyBorder="0" applyAlignment="0" applyProtection="0"/>
    <xf numFmtId="0" fontId="129" fillId="0" borderId="0"/>
    <xf numFmtId="0" fontId="128" fillId="0" borderId="0"/>
    <xf numFmtId="0" fontId="127" fillId="0" borderId="0"/>
    <xf numFmtId="167" fontId="127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3" borderId="0" applyNumberFormat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6" fillId="0" borderId="0"/>
    <xf numFmtId="167" fontId="126" fillId="0" borderId="0" applyFont="0" applyFill="0" applyBorder="0" applyAlignment="0" applyProtection="0"/>
    <xf numFmtId="0" fontId="126" fillId="0" borderId="0"/>
    <xf numFmtId="0" fontId="125" fillId="0" borderId="0"/>
    <xf numFmtId="168" fontId="125" fillId="0" borderId="0" applyFont="0" applyFill="0" applyBorder="0" applyAlignment="0" applyProtection="0"/>
    <xf numFmtId="0" fontId="124" fillId="0" borderId="0"/>
    <xf numFmtId="0" fontId="123" fillId="0" borderId="0"/>
    <xf numFmtId="167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167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0" fontId="17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3" borderId="0" applyNumberFormat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2" fillId="0" borderId="0"/>
    <xf numFmtId="167" fontId="122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3" borderId="0" applyNumberFormat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3" borderId="0" applyNumberFormat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19" fillId="0" borderId="0"/>
    <xf numFmtId="167" fontId="119" fillId="0" borderId="0" applyFont="0" applyFill="0" applyBorder="0" applyAlignment="0" applyProtection="0"/>
    <xf numFmtId="0" fontId="174" fillId="0" borderId="0"/>
    <xf numFmtId="0" fontId="118" fillId="0" borderId="0"/>
    <xf numFmtId="168" fontId="118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167" fontId="117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167" fontId="116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1" fillId="0" borderId="0"/>
    <xf numFmtId="0" fontId="110" fillId="0" borderId="0"/>
    <xf numFmtId="167" fontId="110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5" fillId="0" borderId="0"/>
    <xf numFmtId="0" fontId="175" fillId="4" borderId="0" applyNumberFormat="0" applyBorder="0" applyAlignment="0" applyProtection="0"/>
    <xf numFmtId="0" fontId="175" fillId="5" borderId="0" applyNumberFormat="0" applyBorder="0" applyAlignment="0" applyProtection="0"/>
    <xf numFmtId="0" fontId="175" fillId="6" borderId="0" applyNumberFormat="0" applyBorder="0" applyAlignment="0" applyProtection="0"/>
    <xf numFmtId="0" fontId="175" fillId="7" borderId="0" applyNumberFormat="0" applyBorder="0" applyAlignment="0" applyProtection="0"/>
    <xf numFmtId="0" fontId="175" fillId="8" borderId="0" applyNumberFormat="0" applyBorder="0" applyAlignment="0" applyProtection="0"/>
    <xf numFmtId="0" fontId="175" fillId="9" borderId="0" applyNumberFormat="0" applyBorder="0" applyAlignment="0" applyProtection="0"/>
    <xf numFmtId="0" fontId="175" fillId="10" borderId="0" applyNumberFormat="0" applyBorder="0" applyAlignment="0" applyProtection="0"/>
    <xf numFmtId="0" fontId="175" fillId="11" borderId="0" applyNumberFormat="0" applyBorder="0" applyAlignment="0" applyProtection="0"/>
    <xf numFmtId="0" fontId="175" fillId="6" borderId="0" applyNumberFormat="0" applyBorder="0" applyAlignment="0" applyProtection="0"/>
    <xf numFmtId="0" fontId="175" fillId="9" borderId="0" applyNumberFormat="0" applyBorder="0" applyAlignment="0" applyProtection="0"/>
    <xf numFmtId="0" fontId="175" fillId="12" borderId="0" applyNumberFormat="0" applyBorder="0" applyAlignment="0" applyProtection="0"/>
    <xf numFmtId="0" fontId="192" fillId="13" borderId="0" applyNumberFormat="0" applyBorder="0" applyAlignment="0" applyProtection="0"/>
    <xf numFmtId="0" fontId="192" fillId="10" borderId="0" applyNumberFormat="0" applyBorder="0" applyAlignment="0" applyProtection="0"/>
    <xf numFmtId="0" fontId="192" fillId="11" borderId="0" applyNumberFormat="0" applyBorder="0" applyAlignment="0" applyProtection="0"/>
    <xf numFmtId="0" fontId="192" fillId="14" borderId="0" applyNumberFormat="0" applyBorder="0" applyAlignment="0" applyProtection="0"/>
    <xf numFmtId="0" fontId="192" fillId="15" borderId="0" applyNumberFormat="0" applyBorder="0" applyAlignment="0" applyProtection="0"/>
    <xf numFmtId="0" fontId="192" fillId="16" borderId="0" applyNumberFormat="0" applyBorder="0" applyAlignment="0" applyProtection="0"/>
    <xf numFmtId="0" fontId="193" fillId="17" borderId="0" applyNumberFormat="0" applyBorder="0" applyAlignment="0" applyProtection="0"/>
    <xf numFmtId="0" fontId="194" fillId="18" borderId="13" applyNumberFormat="0" applyAlignment="0" applyProtection="0"/>
    <xf numFmtId="0" fontId="195" fillId="19" borderId="14" applyNumberFormat="0" applyAlignment="0" applyProtection="0"/>
    <xf numFmtId="0" fontId="196" fillId="0" borderId="15" applyNumberFormat="0" applyFill="0" applyAlignment="0" applyProtection="0"/>
    <xf numFmtId="0" fontId="197" fillId="0" borderId="0" applyNumberFormat="0" applyFill="0" applyBorder="0" applyAlignment="0" applyProtection="0"/>
    <xf numFmtId="0" fontId="192" fillId="20" borderId="0" applyNumberFormat="0" applyBorder="0" applyAlignment="0" applyProtection="0"/>
    <xf numFmtId="0" fontId="192" fillId="21" borderId="0" applyNumberFormat="0" applyBorder="0" applyAlignment="0" applyProtection="0"/>
    <xf numFmtId="0" fontId="192" fillId="22" borderId="0" applyNumberFormat="0" applyBorder="0" applyAlignment="0" applyProtection="0"/>
    <xf numFmtId="0" fontId="192" fillId="14" borderId="0" applyNumberFormat="0" applyBorder="0" applyAlignment="0" applyProtection="0"/>
    <xf numFmtId="0" fontId="192" fillId="15" borderId="0" applyNumberFormat="0" applyBorder="0" applyAlignment="0" applyProtection="0"/>
    <xf numFmtId="0" fontId="192" fillId="23" borderId="0" applyNumberFormat="0" applyBorder="0" applyAlignment="0" applyProtection="0"/>
    <xf numFmtId="0" fontId="198" fillId="8" borderId="13" applyNumberFormat="0" applyAlignment="0" applyProtection="0"/>
    <xf numFmtId="0" fontId="199" fillId="5" borderId="0" applyNumberFormat="0" applyBorder="0" applyAlignment="0" applyProtection="0"/>
    <xf numFmtId="0" fontId="200" fillId="24" borderId="0" applyNumberFormat="0" applyBorder="0" applyAlignment="0" applyProtection="0"/>
    <xf numFmtId="0" fontId="173" fillId="25" borderId="12" applyNumberFormat="0" applyFont="0" applyAlignment="0" applyProtection="0"/>
    <xf numFmtId="0" fontId="201" fillId="18" borderId="16" applyNumberFormat="0" applyAlignment="0" applyProtection="0"/>
    <xf numFmtId="0" fontId="202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4" fillId="0" borderId="17" applyNumberFormat="0" applyFill="0" applyAlignment="0" applyProtection="0"/>
    <xf numFmtId="0" fontId="205" fillId="0" borderId="18" applyNumberFormat="0" applyFill="0" applyAlignment="0" applyProtection="0"/>
    <xf numFmtId="0" fontId="197" fillId="0" borderId="19" applyNumberFormat="0" applyFill="0" applyAlignment="0" applyProtection="0"/>
    <xf numFmtId="0" fontId="206" fillId="0" borderId="0" applyNumberFormat="0" applyFill="0" applyBorder="0" applyAlignment="0" applyProtection="0"/>
    <xf numFmtId="0" fontId="207" fillId="0" borderId="20" applyNumberFormat="0" applyFill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101" fillId="0" borderId="0"/>
    <xf numFmtId="0" fontId="101" fillId="0" borderId="0"/>
    <xf numFmtId="9" fontId="208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4" fillId="0" borderId="0"/>
    <xf numFmtId="0" fontId="93" fillId="0" borderId="0"/>
    <xf numFmtId="167" fontId="93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174" fillId="0" borderId="0"/>
    <xf numFmtId="0" fontId="91" fillId="0" borderId="0"/>
    <xf numFmtId="167" fontId="91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174" fillId="0" borderId="0"/>
    <xf numFmtId="0" fontId="89" fillId="0" borderId="0"/>
    <xf numFmtId="167" fontId="89" fillId="0" borderId="0" applyFont="0" applyFill="0" applyBorder="0" applyAlignment="0" applyProtection="0"/>
    <xf numFmtId="0" fontId="88" fillId="0" borderId="0"/>
    <xf numFmtId="0" fontId="209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0" fontId="86" fillId="0" borderId="0"/>
    <xf numFmtId="0" fontId="210" fillId="0" borderId="0"/>
    <xf numFmtId="0" fontId="86" fillId="0" borderId="0"/>
    <xf numFmtId="0" fontId="85" fillId="0" borderId="0"/>
    <xf numFmtId="168" fontId="85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3" borderId="0" applyNumberFormat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3" borderId="0" applyNumberFormat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3" borderId="0" applyNumberFormat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3" borderId="0" applyNumberFormat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173" fillId="25" borderId="22" applyNumberFormat="0" applyFont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85" fillId="0" borderId="0"/>
    <xf numFmtId="0" fontId="85" fillId="0" borderId="0"/>
    <xf numFmtId="9" fontId="173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173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0" fontId="173" fillId="0" borderId="0"/>
    <xf numFmtId="0" fontId="85" fillId="0" borderId="0"/>
    <xf numFmtId="0" fontId="212" fillId="0" borderId="0"/>
    <xf numFmtId="168" fontId="212" fillId="0" borderId="0" applyFont="0" applyFill="0" applyBorder="0" applyAlignment="0" applyProtection="0"/>
    <xf numFmtId="9" fontId="212" fillId="0" borderId="0" applyFont="0" applyFill="0" applyBorder="0" applyAlignment="0" applyProtection="0"/>
    <xf numFmtId="166" fontId="173" fillId="0" borderId="0" applyFont="0" applyFill="0" applyBorder="0" applyAlignment="0" applyProtection="0"/>
    <xf numFmtId="166" fontId="173" fillId="0" borderId="0" applyFont="0" applyFill="0" applyBorder="0" applyAlignment="0" applyProtection="0"/>
    <xf numFmtId="166" fontId="173" fillId="0" borderId="0" applyFont="0" applyFill="0" applyBorder="0" applyAlignment="0" applyProtection="0"/>
    <xf numFmtId="166" fontId="173" fillId="0" borderId="0" applyFont="0" applyFill="0" applyBorder="0" applyAlignment="0" applyProtection="0"/>
    <xf numFmtId="166" fontId="173" fillId="0" borderId="0" applyFont="0" applyFill="0" applyBorder="0" applyAlignment="0" applyProtection="0"/>
    <xf numFmtId="166" fontId="212" fillId="0" borderId="0" applyFont="0" applyFill="0" applyBorder="0" applyAlignment="0" applyProtection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9" fontId="173" fillId="0" borderId="0" applyFont="0" applyFill="0" applyBorder="0" applyAlignment="0" applyProtection="0"/>
    <xf numFmtId="9" fontId="173" fillId="0" borderId="0" applyFont="0" applyFill="0" applyBorder="0" applyAlignment="0" applyProtection="0"/>
    <xf numFmtId="9" fontId="173" fillId="0" borderId="0" applyFont="0" applyFill="0" applyBorder="0" applyAlignment="0" applyProtection="0"/>
    <xf numFmtId="41" fontId="172" fillId="0" borderId="0" applyFont="0" applyFill="0" applyBorder="0" applyAlignment="0" applyProtection="0"/>
    <xf numFmtId="0" fontId="84" fillId="0" borderId="0"/>
    <xf numFmtId="0" fontId="172" fillId="0" borderId="0"/>
    <xf numFmtId="168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3" borderId="0" applyNumberFormat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3" borderId="0" applyNumberFormat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3" borderId="0" applyNumberFormat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3" borderId="0" applyNumberFormat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173" fillId="25" borderId="26" applyNumberFormat="0" applyFont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3" borderId="0" applyNumberFormat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3" borderId="0" applyNumberFormat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3" borderId="0" applyNumberFormat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3" borderId="0" applyNumberFormat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173" fillId="25" borderId="26" applyNumberFormat="0" applyFont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0" fontId="84" fillId="0" borderId="0"/>
    <xf numFmtId="0" fontId="84" fillId="0" borderId="0"/>
    <xf numFmtId="0" fontId="173" fillId="0" borderId="0"/>
    <xf numFmtId="168" fontId="173" fillId="0" borderId="0" applyFont="0" applyFill="0" applyBorder="0" applyAlignment="0" applyProtection="0"/>
    <xf numFmtId="9" fontId="173" fillId="0" borderId="0" applyFont="0" applyFill="0" applyBorder="0" applyAlignment="0" applyProtection="0"/>
    <xf numFmtId="166" fontId="173" fillId="0" borderId="0" applyFont="0" applyFill="0" applyBorder="0" applyAlignment="0" applyProtection="0"/>
    <xf numFmtId="41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3" borderId="0" applyNumberFormat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3" borderId="0" applyNumberFormat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3" borderId="0" applyNumberFormat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3" borderId="0" applyNumberFormat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3" borderId="0" applyNumberFormat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3" borderId="0" applyNumberFormat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3" borderId="0" applyNumberFormat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3" borderId="0" applyNumberFormat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41" fontId="172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3" borderId="0" applyNumberFormat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3" borderId="0" applyNumberFormat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3" borderId="0" applyNumberFormat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3" borderId="0" applyNumberFormat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3" borderId="0" applyNumberFormat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3" borderId="0" applyNumberFormat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3" borderId="0" applyNumberFormat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3" borderId="0" applyNumberFormat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168" fontId="172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2" fillId="0" borderId="0"/>
    <xf numFmtId="0" fontId="81" fillId="0" borderId="0"/>
    <xf numFmtId="167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0" fillId="0" borderId="0"/>
    <xf numFmtId="0" fontId="79" fillId="0" borderId="0"/>
    <xf numFmtId="167" fontId="79" fillId="0" borderId="0" applyFont="0" applyFill="0" applyBorder="0" applyAlignment="0" applyProtection="0"/>
    <xf numFmtId="0" fontId="216" fillId="0" borderId="0" applyNumberForma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9" fontId="215" fillId="0" borderId="0" applyFont="0" applyFill="0" applyBorder="0" applyAlignment="0" applyProtection="0"/>
    <xf numFmtId="0" fontId="78" fillId="0" borderId="0"/>
    <xf numFmtId="0" fontId="78" fillId="0" borderId="0"/>
    <xf numFmtId="0" fontId="77" fillId="0" borderId="0"/>
    <xf numFmtId="167" fontId="77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76" fillId="0" borderId="0"/>
    <xf numFmtId="0" fontId="76" fillId="0" borderId="0"/>
    <xf numFmtId="0" fontId="174" fillId="0" borderId="0"/>
    <xf numFmtId="0" fontId="76" fillId="0" borderId="0"/>
    <xf numFmtId="0" fontId="174" fillId="0" borderId="0"/>
    <xf numFmtId="0" fontId="76" fillId="0" borderId="0"/>
    <xf numFmtId="168" fontId="76" fillId="0" borderId="0" applyFont="0" applyFill="0" applyBorder="0" applyAlignment="0" applyProtection="0"/>
    <xf numFmtId="0" fontId="174" fillId="0" borderId="0"/>
    <xf numFmtId="0" fontId="174" fillId="0" borderId="0"/>
    <xf numFmtId="0" fontId="76" fillId="3" borderId="0" applyNumberFormat="0" applyBorder="0" applyAlignment="0" applyProtection="0"/>
    <xf numFmtId="0" fontId="75" fillId="0" borderId="0"/>
    <xf numFmtId="0" fontId="74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2" fillId="0" borderId="0"/>
    <xf numFmtId="0" fontId="71" fillId="0" borderId="0"/>
    <xf numFmtId="0" fontId="70" fillId="0" borderId="0"/>
    <xf numFmtId="167" fontId="70" fillId="0" borderId="0" applyFont="0" applyFill="0" applyBorder="0" applyAlignment="0" applyProtection="0"/>
    <xf numFmtId="0" fontId="70" fillId="0" borderId="0"/>
    <xf numFmtId="0" fontId="70" fillId="0" borderId="0"/>
    <xf numFmtId="0" fontId="69" fillId="3" borderId="0" applyNumberFormat="0" applyBorder="0" applyAlignment="0" applyProtection="0"/>
    <xf numFmtId="0" fontId="69" fillId="0" borderId="0"/>
    <xf numFmtId="0" fontId="175" fillId="17" borderId="0" applyNumberFormat="0" applyBorder="0" applyAlignment="0" applyProtection="0"/>
    <xf numFmtId="0" fontId="68" fillId="0" borderId="0"/>
    <xf numFmtId="0" fontId="67" fillId="0" borderId="0"/>
    <xf numFmtId="167" fontId="67" fillId="0" borderId="0" applyFont="0" applyFill="0" applyBorder="0" applyAlignment="0" applyProtection="0"/>
    <xf numFmtId="0" fontId="67" fillId="0" borderId="0"/>
    <xf numFmtId="0" fontId="174" fillId="0" borderId="0"/>
    <xf numFmtId="0" fontId="66" fillId="0" borderId="0"/>
    <xf numFmtId="167" fontId="66" fillId="0" borderId="0" applyFont="0" applyFill="0" applyBorder="0" applyAlignment="0" applyProtection="0"/>
    <xf numFmtId="0" fontId="66" fillId="0" borderId="0"/>
    <xf numFmtId="0" fontId="66" fillId="0" borderId="0"/>
    <xf numFmtId="0" fontId="218" fillId="0" borderId="0"/>
    <xf numFmtId="0" fontId="65" fillId="0" borderId="0"/>
    <xf numFmtId="0" fontId="174" fillId="0" borderId="0"/>
    <xf numFmtId="0" fontId="64" fillId="0" borderId="0"/>
    <xf numFmtId="167" fontId="64" fillId="0" borderId="0" applyFont="0" applyFill="0" applyBorder="0" applyAlignment="0" applyProtection="0"/>
    <xf numFmtId="0" fontId="64" fillId="0" borderId="0"/>
    <xf numFmtId="0" fontId="63" fillId="0" borderId="0"/>
    <xf numFmtId="0" fontId="220" fillId="0" borderId="0"/>
    <xf numFmtId="0" fontId="62" fillId="0" borderId="0"/>
    <xf numFmtId="0" fontId="61" fillId="0" borderId="0"/>
    <xf numFmtId="167" fontId="61" fillId="0" borderId="0" applyFont="0" applyFill="0" applyBorder="0" applyAlignment="0" applyProtection="0"/>
    <xf numFmtId="0" fontId="61" fillId="0" borderId="0"/>
    <xf numFmtId="0" fontId="60" fillId="0" borderId="0"/>
    <xf numFmtId="167" fontId="60" fillId="0" borderId="0" applyFont="0" applyFill="0" applyBorder="0" applyAlignment="0" applyProtection="0"/>
    <xf numFmtId="0" fontId="60" fillId="0" borderId="0"/>
    <xf numFmtId="0" fontId="59" fillId="0" borderId="0"/>
    <xf numFmtId="167" fontId="59" fillId="0" borderId="0" applyFont="0" applyFill="0" applyBorder="0" applyAlignment="0" applyProtection="0"/>
    <xf numFmtId="0" fontId="59" fillId="0" borderId="0"/>
    <xf numFmtId="0" fontId="58" fillId="0" borderId="0"/>
    <xf numFmtId="0" fontId="222" fillId="0" borderId="0"/>
    <xf numFmtId="168" fontId="222" fillId="0" borderId="0" applyFont="0" applyFill="0" applyBorder="0" applyAlignment="0" applyProtection="0"/>
    <xf numFmtId="9" fontId="222" fillId="0" borderId="0" applyFont="0" applyFill="0" applyBorder="0" applyAlignment="0" applyProtection="0"/>
    <xf numFmtId="0" fontId="223" fillId="0" borderId="0"/>
    <xf numFmtId="0" fontId="57" fillId="0" borderId="0"/>
    <xf numFmtId="167" fontId="57" fillId="0" borderId="0" applyFont="0" applyFill="0" applyBorder="0" applyAlignment="0" applyProtection="0"/>
    <xf numFmtId="0" fontId="57" fillId="0" borderId="0"/>
    <xf numFmtId="0" fontId="56" fillId="0" borderId="0"/>
    <xf numFmtId="0" fontId="224" fillId="0" borderId="0"/>
    <xf numFmtId="168" fontId="224" fillId="0" borderId="0" applyFont="0" applyFill="0" applyBorder="0" applyAlignment="0" applyProtection="0"/>
    <xf numFmtId="9" fontId="224" fillId="0" borderId="0" applyFont="0" applyFill="0" applyBorder="0" applyAlignment="0" applyProtection="0"/>
    <xf numFmtId="0" fontId="174" fillId="0" borderId="0"/>
    <xf numFmtId="0" fontId="55" fillId="0" borderId="0"/>
    <xf numFmtId="167" fontId="55" fillId="0" borderId="0" applyFont="0" applyFill="0" applyBorder="0" applyAlignment="0" applyProtection="0"/>
    <xf numFmtId="0" fontId="55" fillId="0" borderId="0"/>
    <xf numFmtId="0" fontId="54" fillId="0" borderId="0"/>
    <xf numFmtId="0" fontId="53" fillId="0" borderId="0"/>
    <xf numFmtId="167" fontId="53" fillId="0" borderId="0" applyFont="0" applyFill="0" applyBorder="0" applyAlignment="0" applyProtection="0"/>
    <xf numFmtId="0" fontId="53" fillId="0" borderId="0"/>
    <xf numFmtId="0" fontId="52" fillId="0" borderId="0"/>
    <xf numFmtId="0" fontId="51" fillId="0" borderId="0"/>
    <xf numFmtId="168" fontId="51" fillId="0" borderId="0" applyFont="0" applyFill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194" fillId="18" borderId="32" applyNumberFormat="0" applyAlignment="0" applyProtection="0"/>
    <xf numFmtId="0" fontId="198" fillId="8" borderId="32" applyNumberFormat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01" fillId="18" borderId="33" applyNumberFormat="0" applyAlignment="0" applyProtection="0"/>
    <xf numFmtId="168" fontId="51" fillId="0" borderId="0" applyFont="0" applyFill="0" applyBorder="0" applyAlignment="0" applyProtection="0"/>
    <xf numFmtId="0" fontId="207" fillId="0" borderId="34" applyNumberFormat="0" applyFill="0" applyAlignment="0" applyProtection="0"/>
    <xf numFmtId="168" fontId="51" fillId="0" borderId="0" applyFont="0" applyFill="0" applyBorder="0" applyAlignment="0" applyProtection="0"/>
    <xf numFmtId="0" fontId="50" fillId="0" borderId="0"/>
    <xf numFmtId="168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3" borderId="0" applyNumberFormat="0" applyBorder="0" applyAlignment="0" applyProtection="0"/>
    <xf numFmtId="0" fontId="173" fillId="25" borderId="29" applyNumberFormat="0" applyFont="0" applyAlignment="0" applyProtection="0"/>
    <xf numFmtId="0" fontId="226" fillId="0" borderId="0"/>
    <xf numFmtId="168" fontId="226" fillId="0" borderId="0" applyFont="0" applyFill="0" applyBorder="0" applyAlignment="0" applyProtection="0"/>
    <xf numFmtId="9" fontId="226" fillId="0" borderId="0" applyFont="0" applyFill="0" applyBorder="0" applyAlignment="0" applyProtection="0"/>
    <xf numFmtId="0" fontId="49" fillId="0" borderId="0"/>
    <xf numFmtId="167" fontId="49" fillId="0" borderId="0" applyFont="0" applyFill="0" applyBorder="0" applyAlignment="0" applyProtection="0"/>
    <xf numFmtId="0" fontId="49" fillId="0" borderId="0"/>
    <xf numFmtId="0" fontId="48" fillId="0" borderId="0"/>
    <xf numFmtId="0" fontId="227" fillId="0" borderId="0"/>
    <xf numFmtId="168" fontId="227" fillId="0" borderId="0" applyFont="0" applyFill="0" applyBorder="0" applyAlignment="0" applyProtection="0"/>
    <xf numFmtId="9" fontId="227" fillId="0" borderId="0" applyFont="0" applyFill="0" applyBorder="0" applyAlignment="0" applyProtection="0"/>
    <xf numFmtId="0" fontId="47" fillId="0" borderId="0"/>
    <xf numFmtId="167" fontId="47" fillId="0" borderId="0" applyFont="0" applyFill="0" applyBorder="0" applyAlignment="0" applyProtection="0"/>
    <xf numFmtId="0" fontId="47" fillId="0" borderId="0"/>
    <xf numFmtId="0" fontId="228" fillId="0" borderId="0"/>
    <xf numFmtId="168" fontId="228" fillId="0" borderId="0" applyFont="0" applyFill="0" applyBorder="0" applyAlignment="0" applyProtection="0"/>
    <xf numFmtId="9" fontId="228" fillId="0" borderId="0" applyFont="0" applyFill="0" applyBorder="0" applyAlignment="0" applyProtection="0"/>
    <xf numFmtId="0" fontId="46" fillId="0" borderId="0"/>
    <xf numFmtId="0" fontId="45" fillId="0" borderId="0"/>
    <xf numFmtId="167" fontId="45" fillId="0" borderId="0" applyFont="0" applyFill="0" applyBorder="0" applyAlignment="0" applyProtection="0"/>
    <xf numFmtId="0" fontId="45" fillId="0" borderId="0"/>
    <xf numFmtId="0" fontId="44" fillId="0" borderId="0"/>
    <xf numFmtId="0" fontId="229" fillId="0" borderId="0"/>
    <xf numFmtId="168" fontId="229" fillId="0" borderId="0" applyFont="0" applyFill="0" applyBorder="0" applyAlignment="0" applyProtection="0"/>
    <xf numFmtId="9" fontId="229" fillId="0" borderId="0" applyFont="0" applyFill="0" applyBorder="0" applyAlignment="0" applyProtection="0"/>
    <xf numFmtId="0" fontId="43" fillId="0" borderId="0"/>
    <xf numFmtId="0" fontId="42" fillId="0" borderId="0"/>
    <xf numFmtId="167" fontId="42" fillId="0" borderId="0" applyFont="0" applyFill="0" applyBorder="0" applyAlignment="0" applyProtection="0"/>
    <xf numFmtId="0" fontId="42" fillId="0" borderId="0"/>
    <xf numFmtId="0" fontId="174" fillId="0" borderId="0"/>
    <xf numFmtId="0" fontId="230" fillId="0" borderId="0"/>
    <xf numFmtId="168" fontId="230" fillId="0" borderId="0" applyFont="0" applyFill="0" applyBorder="0" applyAlignment="0" applyProtection="0"/>
    <xf numFmtId="9" fontId="230" fillId="0" borderId="0" applyFont="0" applyFill="0" applyBorder="0" applyAlignment="0" applyProtection="0"/>
    <xf numFmtId="0" fontId="41" fillId="0" borderId="0"/>
    <xf numFmtId="167" fontId="41" fillId="0" borderId="0" applyFont="0" applyFill="0" applyBorder="0" applyAlignment="0" applyProtection="0"/>
    <xf numFmtId="0" fontId="41" fillId="0" borderId="0"/>
    <xf numFmtId="0" fontId="41" fillId="0" borderId="0"/>
    <xf numFmtId="0" fontId="40" fillId="0" borderId="0"/>
    <xf numFmtId="167" fontId="40" fillId="0" borderId="0" applyFont="0" applyFill="0" applyBorder="0" applyAlignment="0" applyProtection="0"/>
    <xf numFmtId="0" fontId="40" fillId="0" borderId="0"/>
    <xf numFmtId="168" fontId="173" fillId="0" borderId="0" applyFont="0" applyFill="0" applyBorder="0" applyAlignment="0" applyProtection="0"/>
    <xf numFmtId="0" fontId="39" fillId="0" borderId="0"/>
    <xf numFmtId="167" fontId="39" fillId="0" borderId="0" applyFont="0" applyFill="0" applyBorder="0" applyAlignment="0" applyProtection="0"/>
    <xf numFmtId="0" fontId="39" fillId="0" borderId="0"/>
    <xf numFmtId="0" fontId="231" fillId="0" borderId="0"/>
    <xf numFmtId="0" fontId="38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37" fillId="0" borderId="0"/>
    <xf numFmtId="167" fontId="37" fillId="0" borderId="0" applyFont="0" applyFill="0" applyBorder="0" applyAlignment="0" applyProtection="0"/>
    <xf numFmtId="0" fontId="37" fillId="0" borderId="0"/>
    <xf numFmtId="0" fontId="232" fillId="0" borderId="0"/>
    <xf numFmtId="0" fontId="36" fillId="0" borderId="0"/>
    <xf numFmtId="167" fontId="36" fillId="0" borderId="0" applyFont="0" applyFill="0" applyBorder="0" applyAlignment="0" applyProtection="0"/>
    <xf numFmtId="0" fontId="36" fillId="0" borderId="0"/>
    <xf numFmtId="0" fontId="35" fillId="0" borderId="0"/>
    <xf numFmtId="167" fontId="35" fillId="0" borderId="0" applyFont="0" applyFill="0" applyBorder="0" applyAlignment="0" applyProtection="0"/>
    <xf numFmtId="0" fontId="35" fillId="0" borderId="0"/>
    <xf numFmtId="0" fontId="174" fillId="0" borderId="0"/>
    <xf numFmtId="0" fontId="34" fillId="0" borderId="0"/>
    <xf numFmtId="167" fontId="34" fillId="0" borderId="0" applyFont="0" applyFill="0" applyBorder="0" applyAlignment="0" applyProtection="0"/>
    <xf numFmtId="0" fontId="34" fillId="0" borderId="0"/>
    <xf numFmtId="0" fontId="33" fillId="0" borderId="0"/>
    <xf numFmtId="0" fontId="33" fillId="0" borderId="0"/>
    <xf numFmtId="0" fontId="33" fillId="0" borderId="0"/>
    <xf numFmtId="0" fontId="233" fillId="0" borderId="0"/>
    <xf numFmtId="168" fontId="233" fillId="0" borderId="0" applyFont="0" applyFill="0" applyBorder="0" applyAlignment="0" applyProtection="0"/>
    <xf numFmtId="9" fontId="233" fillId="0" borderId="0" applyFont="0" applyFill="0" applyBorder="0" applyAlignment="0" applyProtection="0"/>
    <xf numFmtId="0" fontId="238" fillId="0" borderId="0"/>
    <xf numFmtId="0" fontId="238" fillId="0" borderId="0"/>
    <xf numFmtId="168" fontId="32" fillId="0" borderId="0" applyFont="0" applyFill="0" applyBorder="0" applyAlignment="0" applyProtection="0"/>
    <xf numFmtId="0" fontId="32" fillId="0" borderId="0"/>
    <xf numFmtId="168" fontId="31" fillId="0" borderId="0" applyFont="0" applyFill="0" applyBorder="0" applyAlignment="0" applyProtection="0"/>
    <xf numFmtId="0" fontId="31" fillId="0" borderId="0"/>
    <xf numFmtId="0" fontId="30" fillId="0" borderId="0"/>
    <xf numFmtId="167" fontId="30" fillId="0" borderId="0" applyFont="0" applyFill="0" applyBorder="0" applyAlignment="0" applyProtection="0"/>
    <xf numFmtId="0" fontId="30" fillId="0" borderId="0"/>
    <xf numFmtId="0" fontId="243" fillId="0" borderId="0"/>
    <xf numFmtId="168" fontId="243" fillId="0" borderId="0" applyFont="0" applyFill="0" applyBorder="0" applyAlignment="0" applyProtection="0"/>
    <xf numFmtId="9" fontId="243" fillId="0" borderId="0" applyFont="0" applyFill="0" applyBorder="0" applyAlignment="0" applyProtection="0"/>
    <xf numFmtId="0" fontId="29" fillId="0" borderId="0"/>
    <xf numFmtId="0" fontId="28" fillId="0" borderId="0"/>
    <xf numFmtId="0" fontId="28" fillId="0" borderId="0"/>
    <xf numFmtId="0" fontId="27" fillId="0" borderId="0"/>
    <xf numFmtId="167" fontId="27" fillId="0" borderId="0" applyFont="0" applyFill="0" applyBorder="0" applyAlignment="0" applyProtection="0"/>
    <xf numFmtId="0" fontId="27" fillId="0" borderId="0"/>
    <xf numFmtId="0" fontId="246" fillId="0" borderId="0"/>
    <xf numFmtId="168" fontId="246" fillId="0" borderId="0" applyFont="0" applyFill="0" applyBorder="0" applyAlignment="0" applyProtection="0"/>
    <xf numFmtId="9" fontId="246" fillId="0" borderId="0" applyFont="0" applyFill="0" applyBorder="0" applyAlignment="0" applyProtection="0"/>
    <xf numFmtId="0" fontId="248" fillId="0" borderId="0"/>
    <xf numFmtId="168" fontId="172" fillId="0" borderId="0" applyFont="0" applyFill="0" applyBorder="0" applyAlignment="0" applyProtection="0"/>
    <xf numFmtId="0" fontId="172" fillId="0" borderId="0"/>
    <xf numFmtId="0" fontId="26" fillId="0" borderId="0"/>
    <xf numFmtId="167" fontId="26" fillId="0" borderId="0" applyFont="0" applyFill="0" applyBorder="0" applyAlignment="0" applyProtection="0"/>
    <xf numFmtId="0" fontId="26" fillId="0" borderId="0"/>
    <xf numFmtId="0" fontId="249" fillId="0" borderId="0"/>
    <xf numFmtId="168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0" fontId="250" fillId="0" borderId="0"/>
    <xf numFmtId="168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168" fontId="250" fillId="0" borderId="0" applyFont="0" applyFill="0" applyBorder="0" applyAlignment="0" applyProtection="0"/>
    <xf numFmtId="0" fontId="25" fillId="0" borderId="0"/>
    <xf numFmtId="167" fontId="25" fillId="0" borderId="0" applyFont="0" applyFill="0" applyBorder="0" applyAlignment="0" applyProtection="0"/>
    <xf numFmtId="0" fontId="25" fillId="0" borderId="0"/>
    <xf numFmtId="0" fontId="251" fillId="0" borderId="0"/>
    <xf numFmtId="168" fontId="173" fillId="0" borderId="0" applyFont="0" applyFill="0" applyBorder="0" applyAlignment="0" applyProtection="0"/>
    <xf numFmtId="9" fontId="173" fillId="0" borderId="0" applyFont="0" applyFill="0" applyBorder="0" applyAlignment="0" applyProtection="0"/>
    <xf numFmtId="209" fontId="252" fillId="0" borderId="0" applyFont="0" applyFill="0" applyBorder="0" applyAlignment="0" applyProtection="0"/>
    <xf numFmtId="191" fontId="173" fillId="0" borderId="0" applyFont="0" applyFill="0" applyBorder="0" applyAlignment="0" applyProtection="0"/>
    <xf numFmtId="166" fontId="173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73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0" fontId="24" fillId="0" borderId="0"/>
    <xf numFmtId="0" fontId="173" fillId="0" borderId="0"/>
    <xf numFmtId="0" fontId="173" fillId="0" borderId="0"/>
    <xf numFmtId="0" fontId="173" fillId="0" borderId="0"/>
    <xf numFmtId="0" fontId="174" fillId="0" borderId="0"/>
    <xf numFmtId="0" fontId="173" fillId="0" borderId="0"/>
    <xf numFmtId="9" fontId="252" fillId="0" borderId="0" applyFont="0" applyFill="0" applyBorder="0" applyAlignment="0" applyProtection="0"/>
    <xf numFmtId="0" fontId="174" fillId="0" borderId="0"/>
    <xf numFmtId="0" fontId="253" fillId="0" borderId="0"/>
    <xf numFmtId="0" fontId="23" fillId="0" borderId="0"/>
    <xf numFmtId="167" fontId="23" fillId="0" borderId="0" applyFont="0" applyFill="0" applyBorder="0" applyAlignment="0" applyProtection="0"/>
    <xf numFmtId="0" fontId="23" fillId="0" borderId="0"/>
    <xf numFmtId="210" fontId="173" fillId="0" borderId="0" applyFont="0" applyFill="0" applyBorder="0" applyAlignment="0" applyProtection="0"/>
    <xf numFmtId="0" fontId="22" fillId="0" borderId="0"/>
    <xf numFmtId="167" fontId="22" fillId="0" borderId="0" applyFont="0" applyFill="0" applyBorder="0" applyAlignment="0" applyProtection="0"/>
    <xf numFmtId="0" fontId="22" fillId="0" borderId="0"/>
    <xf numFmtId="168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0" fontId="173" fillId="0" borderId="0"/>
    <xf numFmtId="0" fontId="20" fillId="0" borderId="0"/>
    <xf numFmtId="0" fontId="173" fillId="0" borderId="0"/>
    <xf numFmtId="9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0" fontId="19" fillId="0" borderId="0"/>
    <xf numFmtId="168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7" fillId="0" borderId="0"/>
    <xf numFmtId="167" fontId="17" fillId="0" borderId="0" applyFont="0" applyFill="0" applyBorder="0" applyAlignment="0" applyProtection="0"/>
    <xf numFmtId="0" fontId="17" fillId="0" borderId="0"/>
    <xf numFmtId="0" fontId="255" fillId="0" borderId="0"/>
    <xf numFmtId="168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257" fillId="0" borderId="0"/>
    <xf numFmtId="0" fontId="16" fillId="0" borderId="0"/>
    <xf numFmtId="167" fontId="16" fillId="0" borderId="0" applyFont="0" applyFill="0" applyBorder="0" applyAlignment="0" applyProtection="0"/>
    <xf numFmtId="0" fontId="16" fillId="0" borderId="0"/>
    <xf numFmtId="0" fontId="174" fillId="0" borderId="0"/>
    <xf numFmtId="0" fontId="257" fillId="0" borderId="0"/>
    <xf numFmtId="0" fontId="15" fillId="0" borderId="0"/>
    <xf numFmtId="167" fontId="15" fillId="0" borderId="0" applyFont="0" applyFill="0" applyBorder="0" applyAlignment="0" applyProtection="0"/>
    <xf numFmtId="0" fontId="15" fillId="0" borderId="0"/>
    <xf numFmtId="0" fontId="14" fillId="0" borderId="0"/>
    <xf numFmtId="167" fontId="14" fillId="0" borderId="0" applyFont="0" applyFill="0" applyBorder="0" applyAlignment="0" applyProtection="0"/>
    <xf numFmtId="0" fontId="14" fillId="0" borderId="0"/>
    <xf numFmtId="0" fontId="13" fillId="0" borderId="0"/>
    <xf numFmtId="167" fontId="13" fillId="0" borderId="0" applyFont="0" applyFill="0" applyBorder="0" applyAlignment="0" applyProtection="0"/>
    <xf numFmtId="0" fontId="13" fillId="0" borderId="0"/>
    <xf numFmtId="0" fontId="12" fillId="0" borderId="0"/>
    <xf numFmtId="167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255" fillId="0" borderId="0"/>
    <xf numFmtId="168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11" fillId="0" borderId="0"/>
    <xf numFmtId="167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0" fillId="0" borderId="0"/>
    <xf numFmtId="167" fontId="10" fillId="0" borderId="0" applyFont="0" applyFill="0" applyBorder="0" applyAlignment="0" applyProtection="0"/>
    <xf numFmtId="0" fontId="10" fillId="0" borderId="0"/>
    <xf numFmtId="0" fontId="9" fillId="0" borderId="0"/>
    <xf numFmtId="167" fontId="9" fillId="0" borderId="0" applyFont="0" applyFill="0" applyBorder="0" applyAlignment="0" applyProtection="0"/>
    <xf numFmtId="0" fontId="9" fillId="0" borderId="0"/>
    <xf numFmtId="0" fontId="258" fillId="0" borderId="0"/>
    <xf numFmtId="168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0" fontId="8" fillId="0" borderId="0"/>
    <xf numFmtId="168" fontId="8" fillId="0" borderId="0" applyFont="0" applyFill="0" applyBorder="0" applyAlignment="0" applyProtection="0"/>
    <xf numFmtId="0" fontId="173" fillId="0" borderId="0"/>
    <xf numFmtId="0" fontId="260" fillId="0" borderId="0"/>
    <xf numFmtId="168" fontId="260" fillId="0" borderId="0" applyFont="0" applyFill="0" applyBorder="0" applyAlignment="0" applyProtection="0"/>
    <xf numFmtId="9" fontId="260" fillId="0" borderId="0" applyFont="0" applyFill="0" applyBorder="0" applyAlignment="0" applyProtection="0"/>
    <xf numFmtId="0" fontId="7" fillId="0" borderId="0"/>
    <xf numFmtId="168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167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168" fontId="5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261" fillId="0" borderId="0"/>
    <xf numFmtId="168" fontId="261" fillId="0" borderId="0" applyFont="0" applyFill="0" applyBorder="0" applyAlignment="0" applyProtection="0"/>
    <xf numFmtId="9" fontId="261" fillId="0" borderId="0" applyFont="0" applyFill="0" applyBorder="0" applyAlignment="0" applyProtection="0"/>
    <xf numFmtId="0" fontId="2" fillId="0" borderId="0"/>
    <xf numFmtId="168" fontId="2" fillId="0" borderId="0" applyFont="0" applyFill="0" applyBorder="0" applyAlignment="0" applyProtection="0"/>
  </cellStyleXfs>
  <cellXfs count="810">
    <xf numFmtId="0" fontId="0" fillId="0" borderId="0" xfId="0"/>
    <xf numFmtId="0" fontId="179" fillId="0" borderId="0" xfId="0" applyFont="1" applyFill="1" applyAlignment="1">
      <alignment horizontal="centerContinuous" vertical="center"/>
    </xf>
    <xf numFmtId="0" fontId="179" fillId="0" borderId="0" xfId="0" applyFont="1" applyFill="1" applyBorder="1" applyAlignment="1">
      <alignment horizontal="right" vertical="center" wrapText="1"/>
    </xf>
    <xf numFmtId="167" fontId="179" fillId="0" borderId="0" xfId="0" applyNumberFormat="1" applyFont="1" applyFill="1" applyBorder="1" applyAlignment="1">
      <alignment vertical="center"/>
    </xf>
    <xf numFmtId="173" fontId="179" fillId="0" borderId="0" xfId="0" applyNumberFormat="1" applyFont="1" applyFill="1" applyBorder="1" applyAlignment="1">
      <alignment vertical="center"/>
    </xf>
    <xf numFmtId="4" fontId="179" fillId="0" borderId="0" xfId="7" applyNumberFormat="1" applyFont="1" applyFill="1" applyBorder="1" applyAlignment="1">
      <alignment vertical="center"/>
    </xf>
    <xf numFmtId="173" fontId="179" fillId="0" borderId="0" xfId="0" applyNumberFormat="1" applyFont="1" applyFill="1" applyBorder="1" applyAlignment="1">
      <alignment horizontal="center" vertical="center"/>
    </xf>
    <xf numFmtId="49" fontId="179" fillId="0" borderId="0" xfId="0" applyNumberFormat="1" applyFont="1" applyFill="1" applyAlignment="1">
      <alignment horizontal="centerContinuous" vertical="center"/>
    </xf>
    <xf numFmtId="175" fontId="179" fillId="0" borderId="0" xfId="0" applyNumberFormat="1" applyFont="1" applyFill="1" applyAlignment="1">
      <alignment vertical="center"/>
    </xf>
    <xf numFmtId="0" fontId="179" fillId="0" borderId="0" xfId="6" applyFont="1" applyFill="1" applyAlignment="1">
      <alignment vertical="center"/>
    </xf>
    <xf numFmtId="0" fontId="179" fillId="0" borderId="0" xfId="0" applyFont="1" applyFill="1" applyAlignment="1">
      <alignment horizontal="left" vertical="center"/>
    </xf>
    <xf numFmtId="0" fontId="179" fillId="0" borderId="0" xfId="0" applyFont="1" applyFill="1" applyAlignment="1">
      <alignment horizontal="left" vertical="center" wrapText="1"/>
    </xf>
    <xf numFmtId="175" fontId="187" fillId="0" borderId="0" xfId="0" applyNumberFormat="1" applyFont="1" applyFill="1" applyBorder="1" applyAlignment="1">
      <alignment vertical="center"/>
    </xf>
    <xf numFmtId="49" fontId="179" fillId="0" borderId="0" xfId="0" applyNumberFormat="1" applyFont="1" applyFill="1" applyBorder="1" applyAlignment="1">
      <alignment vertical="center"/>
    </xf>
    <xf numFmtId="169" fontId="179" fillId="0" borderId="0" xfId="1" applyNumberFormat="1" applyFont="1" applyFill="1" applyAlignment="1">
      <alignment vertical="center"/>
    </xf>
    <xf numFmtId="10" fontId="179" fillId="0" borderId="0" xfId="2" applyNumberFormat="1" applyFont="1" applyFill="1" applyAlignment="1">
      <alignment vertical="center"/>
    </xf>
    <xf numFmtId="172" fontId="179" fillId="0" borderId="0" xfId="0" applyNumberFormat="1" applyFont="1" applyFill="1" applyAlignment="1">
      <alignment vertical="center"/>
    </xf>
    <xf numFmtId="0" fontId="179" fillId="0" borderId="0" xfId="0" applyFont="1" applyFill="1" applyAlignment="1">
      <alignment vertical="center"/>
    </xf>
    <xf numFmtId="168" fontId="179" fillId="0" borderId="0" xfId="1" applyFont="1" applyFill="1" applyBorder="1" applyAlignment="1">
      <alignment horizontal="right" vertical="center" wrapText="1"/>
    </xf>
    <xf numFmtId="179" fontId="179" fillId="0" borderId="0" xfId="0" applyNumberFormat="1" applyFont="1" applyFill="1" applyBorder="1" applyAlignment="1">
      <alignment vertical="center"/>
    </xf>
    <xf numFmtId="0" fontId="179" fillId="0" borderId="0" xfId="0" applyFont="1" applyFill="1" applyBorder="1" applyAlignment="1">
      <alignment vertical="center"/>
    </xf>
    <xf numFmtId="168" fontId="179" fillId="0" borderId="0" xfId="1" applyFont="1" applyFill="1" applyAlignment="1">
      <alignment vertical="center"/>
    </xf>
    <xf numFmtId="168" fontId="179" fillId="0" borderId="0" xfId="1" applyFont="1" applyFill="1" applyBorder="1" applyAlignment="1">
      <alignment vertical="center"/>
    </xf>
    <xf numFmtId="168" fontId="179" fillId="0" borderId="0" xfId="0" applyNumberFormat="1" applyFont="1" applyFill="1" applyAlignment="1">
      <alignment vertical="center"/>
    </xf>
    <xf numFmtId="0" fontId="187" fillId="0" borderId="0" xfId="0" applyFont="1" applyFill="1" applyBorder="1" applyAlignment="1">
      <alignment vertical="center"/>
    </xf>
    <xf numFmtId="4" fontId="179" fillId="0" borderId="0" xfId="0" applyNumberFormat="1" applyFont="1" applyFill="1" applyAlignment="1">
      <alignment vertical="center"/>
    </xf>
    <xf numFmtId="49" fontId="187" fillId="0" borderId="0" xfId="0" applyNumberFormat="1" applyFont="1" applyFill="1" applyAlignment="1">
      <alignment vertical="center"/>
    </xf>
    <xf numFmtId="0" fontId="187" fillId="0" borderId="0" xfId="0" applyFont="1" applyFill="1" applyAlignment="1">
      <alignment vertical="center"/>
    </xf>
    <xf numFmtId="4" fontId="179" fillId="0" borderId="0" xfId="0" applyNumberFormat="1" applyFont="1" applyFill="1" applyBorder="1" applyAlignment="1">
      <alignment vertical="center"/>
    </xf>
    <xf numFmtId="49" fontId="179" fillId="0" borderId="0" xfId="0" applyNumberFormat="1" applyFont="1" applyFill="1" applyAlignment="1">
      <alignment vertical="center"/>
    </xf>
    <xf numFmtId="0" fontId="179" fillId="0" borderId="0" xfId="0" applyFont="1" applyFill="1" applyAlignment="1">
      <alignment horizontal="center" vertical="center"/>
    </xf>
    <xf numFmtId="169" fontId="179" fillId="0" borderId="0" xfId="1" applyNumberFormat="1" applyFont="1" applyFill="1" applyBorder="1" applyAlignment="1">
      <alignment vertical="center"/>
    </xf>
    <xf numFmtId="0" fontId="179" fillId="0" borderId="0" xfId="0" applyFont="1" applyFill="1" applyBorder="1" applyAlignment="1">
      <alignment vertical="center" wrapText="1"/>
    </xf>
    <xf numFmtId="0" fontId="187" fillId="0" borderId="0" xfId="0" applyFont="1" applyFill="1" applyAlignment="1">
      <alignment horizontal="center" vertical="center"/>
    </xf>
    <xf numFmtId="4" fontId="179" fillId="0" borderId="0" xfId="0" applyNumberFormat="1" applyFont="1" applyFill="1" applyBorder="1" applyAlignment="1">
      <alignment horizontal="center" vertical="center"/>
    </xf>
    <xf numFmtId="176" fontId="179" fillId="0" borderId="0" xfId="0" applyNumberFormat="1" applyFont="1" applyFill="1" applyAlignment="1">
      <alignment horizontal="left" vertical="center"/>
    </xf>
    <xf numFmtId="3" fontId="187" fillId="0" borderId="0" xfId="1" applyNumberFormat="1" applyFont="1" applyFill="1" applyBorder="1" applyAlignment="1">
      <alignment horizontal="left" vertical="center" wrapText="1"/>
    </xf>
    <xf numFmtId="0" fontId="187" fillId="0" borderId="1" xfId="0" applyFont="1" applyFill="1" applyBorder="1" applyAlignment="1">
      <alignment horizontal="centerContinuous" vertical="center"/>
    </xf>
    <xf numFmtId="49" fontId="179" fillId="0" borderId="0" xfId="0" applyNumberFormat="1" applyFont="1" applyFill="1" applyBorder="1" applyAlignment="1">
      <alignment horizontal="center" vertical="center" wrapText="1"/>
    </xf>
    <xf numFmtId="0" fontId="179" fillId="0" borderId="0" xfId="0" applyFont="1" applyFill="1" applyBorder="1" applyAlignment="1">
      <alignment horizontal="left" vertical="center" wrapText="1"/>
    </xf>
    <xf numFmtId="0" fontId="179" fillId="0" borderId="0" xfId="0" applyFont="1" applyFill="1" applyBorder="1" applyAlignment="1">
      <alignment horizontal="center" vertical="center" wrapText="1"/>
    </xf>
    <xf numFmtId="177" fontId="179" fillId="0" borderId="0" xfId="0" applyNumberFormat="1" applyFont="1" applyFill="1" applyBorder="1" applyAlignment="1">
      <alignment horizontal="center" vertical="center"/>
    </xf>
    <xf numFmtId="0" fontId="179" fillId="0" borderId="0" xfId="0" applyFont="1" applyFill="1" applyAlignment="1">
      <alignment horizontal="center" vertical="center" wrapText="1"/>
    </xf>
    <xf numFmtId="49" fontId="179" fillId="0" borderId="0" xfId="0" applyNumberFormat="1" applyFont="1" applyFill="1" applyAlignment="1">
      <alignment horizontal="center" vertical="center" wrapText="1"/>
    </xf>
    <xf numFmtId="0" fontId="187" fillId="0" borderId="0" xfId="0" applyFont="1" applyFill="1" applyAlignment="1">
      <alignment vertical="center" wrapText="1"/>
    </xf>
    <xf numFmtId="0" fontId="179" fillId="0" borderId="0" xfId="0" applyFont="1" applyFill="1" applyBorder="1" applyAlignment="1">
      <alignment horizontal="center" vertical="center"/>
    </xf>
    <xf numFmtId="0" fontId="179" fillId="0" borderId="0" xfId="0" applyFont="1" applyFill="1" applyAlignment="1">
      <alignment vertical="center" wrapText="1"/>
    </xf>
    <xf numFmtId="177" fontId="187" fillId="0" borderId="1" xfId="0" applyNumberFormat="1" applyFont="1" applyFill="1" applyBorder="1" applyAlignment="1">
      <alignment horizontal="centerContinuous" vertical="center"/>
    </xf>
    <xf numFmtId="172" fontId="179" fillId="0" borderId="0" xfId="0" applyNumberFormat="1" applyFont="1" applyFill="1" applyBorder="1" applyAlignment="1">
      <alignment vertical="center"/>
    </xf>
    <xf numFmtId="0" fontId="179" fillId="0" borderId="0" xfId="0" applyFont="1"/>
    <xf numFmtId="195" fontId="179" fillId="0" borderId="0" xfId="7" applyNumberFormat="1" applyFont="1" applyFill="1" applyAlignment="1">
      <alignment vertical="center" wrapText="1"/>
    </xf>
    <xf numFmtId="49" fontId="179" fillId="0" borderId="0" xfId="0" applyNumberFormat="1" applyFont="1" applyFill="1" applyAlignment="1">
      <alignment vertical="center" wrapText="1"/>
    </xf>
    <xf numFmtId="172" fontId="179" fillId="0" borderId="0" xfId="0" applyNumberFormat="1" applyFont="1" applyFill="1" applyBorder="1" applyAlignment="1">
      <alignment horizontal="center" vertical="center" wrapText="1"/>
    </xf>
    <xf numFmtId="176" fontId="179" fillId="0" borderId="0" xfId="0" applyNumberFormat="1" applyFont="1" applyFill="1" applyAlignment="1">
      <alignment horizontal="center" vertical="center" wrapText="1"/>
    </xf>
    <xf numFmtId="168" fontId="179" fillId="0" borderId="0" xfId="1" applyFont="1" applyFill="1" applyAlignment="1">
      <alignment horizontal="center" vertical="center" wrapText="1"/>
    </xf>
    <xf numFmtId="172" fontId="179" fillId="0" borderId="0" xfId="0" applyNumberFormat="1" applyFont="1" applyFill="1" applyBorder="1" applyAlignment="1">
      <alignment horizontal="center" vertical="center"/>
    </xf>
    <xf numFmtId="169" fontId="179" fillId="0" borderId="0" xfId="1" applyNumberFormat="1" applyFont="1" applyFill="1" applyAlignment="1">
      <alignment horizontal="center" vertical="center" wrapText="1"/>
    </xf>
    <xf numFmtId="49" fontId="179" fillId="0" borderId="0" xfId="0" applyNumberFormat="1" applyFont="1" applyFill="1" applyAlignment="1">
      <alignment horizontal="center" vertical="center"/>
    </xf>
    <xf numFmtId="177" fontId="187" fillId="0" borderId="0" xfId="0" applyNumberFormat="1" applyFont="1" applyFill="1" applyBorder="1" applyAlignment="1">
      <alignment horizontal="center" vertical="center"/>
    </xf>
    <xf numFmtId="167" fontId="179" fillId="0" borderId="0" xfId="0" applyNumberFormat="1" applyFont="1" applyFill="1" applyBorder="1" applyAlignment="1">
      <alignment horizontal="center" vertical="center"/>
    </xf>
    <xf numFmtId="0" fontId="187" fillId="0" borderId="0" xfId="0" applyFont="1" applyFill="1" applyBorder="1" applyAlignment="1">
      <alignment horizontal="center" vertical="center" wrapText="1"/>
    </xf>
    <xf numFmtId="0" fontId="211" fillId="0" borderId="0" xfId="6" applyFont="1" applyFill="1" applyBorder="1" applyAlignment="1">
      <alignment vertical="center" wrapText="1"/>
    </xf>
    <xf numFmtId="167" fontId="187" fillId="0" borderId="1" xfId="0" applyNumberFormat="1" applyFont="1" applyFill="1" applyBorder="1" applyAlignment="1">
      <alignment horizontal="center" vertical="center"/>
    </xf>
    <xf numFmtId="4" fontId="187" fillId="0" borderId="0" xfId="0" applyNumberFormat="1" applyFont="1" applyFill="1" applyAlignment="1">
      <alignment vertical="center"/>
    </xf>
    <xf numFmtId="4" fontId="179" fillId="0" borderId="0" xfId="0" applyNumberFormat="1" applyFont="1" applyFill="1" applyAlignment="1">
      <alignment vertical="center" wrapText="1"/>
    </xf>
    <xf numFmtId="0" fontId="179" fillId="0" borderId="1" xfId="0" applyNumberFormat="1" applyFont="1" applyFill="1" applyBorder="1" applyAlignment="1">
      <alignment horizontal="center" vertical="center" wrapText="1"/>
    </xf>
    <xf numFmtId="0" fontId="179" fillId="0" borderId="0" xfId="0" applyFont="1" applyProtection="1">
      <protection hidden="1"/>
    </xf>
    <xf numFmtId="0" fontId="179" fillId="0" borderId="27" xfId="0" applyFont="1" applyBorder="1"/>
    <xf numFmtId="172" fontId="179" fillId="0" borderId="0" xfId="28" applyNumberFormat="1" applyFont="1" applyFill="1" applyBorder="1" applyAlignment="1">
      <alignment horizontal="center" vertical="center" wrapText="1"/>
    </xf>
    <xf numFmtId="199" fontId="179" fillId="0" borderId="0" xfId="1" applyNumberFormat="1" applyFont="1" applyFill="1" applyAlignment="1">
      <alignment vertical="center"/>
    </xf>
    <xf numFmtId="195" fontId="179" fillId="0" borderId="0" xfId="0" applyNumberFormat="1" applyFont="1" applyFill="1" applyAlignment="1">
      <alignment horizontal="center" vertical="center"/>
    </xf>
    <xf numFmtId="198" fontId="179" fillId="0" borderId="0" xfId="0" applyNumberFormat="1" applyFont="1" applyFill="1" applyAlignment="1">
      <alignment vertical="center"/>
    </xf>
    <xf numFmtId="168" fontId="179" fillId="0" borderId="0" xfId="1" applyFont="1" applyFill="1" applyAlignment="1">
      <alignment horizontal="centerContinuous" vertical="center"/>
    </xf>
    <xf numFmtId="192" fontId="179" fillId="0" borderId="0" xfId="1" applyNumberFormat="1" applyFont="1" applyFill="1" applyAlignment="1">
      <alignment vertical="center"/>
    </xf>
    <xf numFmtId="173" fontId="179" fillId="0" borderId="0" xfId="2" applyNumberFormat="1" applyFont="1" applyFill="1" applyAlignment="1">
      <alignment horizontal="left" vertical="center"/>
    </xf>
    <xf numFmtId="195" fontId="179" fillId="0" borderId="0" xfId="0" applyNumberFormat="1" applyFont="1" applyFill="1" applyAlignment="1">
      <alignment horizontal="left" vertical="center"/>
    </xf>
    <xf numFmtId="0" fontId="179" fillId="0" borderId="0" xfId="6" applyFont="1" applyFill="1" applyBorder="1" applyAlignment="1">
      <alignment vertical="center"/>
    </xf>
    <xf numFmtId="9" fontId="179" fillId="0" borderId="0" xfId="2" applyNumberFormat="1" applyFont="1" applyFill="1" applyAlignment="1">
      <alignment vertical="center"/>
    </xf>
    <xf numFmtId="3" fontId="179" fillId="0" borderId="0" xfId="6" applyNumberFormat="1" applyFont="1" applyFill="1" applyAlignment="1">
      <alignment horizontal="left" vertical="center"/>
    </xf>
    <xf numFmtId="9" fontId="179" fillId="0" borderId="0" xfId="2" applyFont="1" applyFill="1" applyAlignment="1">
      <alignment vertical="center"/>
    </xf>
    <xf numFmtId="176" fontId="179" fillId="0" borderId="0" xfId="0" applyNumberFormat="1" applyFont="1" applyFill="1" applyAlignment="1">
      <alignment vertical="center"/>
    </xf>
    <xf numFmtId="0" fontId="179" fillId="0" borderId="0" xfId="0" applyFont="1" applyFill="1" applyBorder="1" applyAlignment="1">
      <alignment horizontal="left" vertical="center"/>
    </xf>
    <xf numFmtId="3" fontId="179" fillId="0" borderId="0" xfId="0" applyNumberFormat="1" applyFont="1" applyFill="1" applyAlignment="1">
      <alignment horizontal="left" vertical="center"/>
    </xf>
    <xf numFmtId="2" fontId="179" fillId="0" borderId="0" xfId="0" applyNumberFormat="1" applyFont="1" applyFill="1" applyAlignment="1">
      <alignment vertical="center"/>
    </xf>
    <xf numFmtId="179" fontId="179" fillId="0" borderId="1" xfId="0" applyNumberFormat="1" applyFont="1" applyFill="1" applyBorder="1" applyAlignment="1">
      <alignment horizontal="center" vertical="center" wrapText="1"/>
    </xf>
    <xf numFmtId="168" fontId="179" fillId="0" borderId="0" xfId="1" applyFont="1" applyFill="1" applyAlignment="1">
      <alignment vertical="center" wrapText="1"/>
    </xf>
    <xf numFmtId="1" fontId="179" fillId="0" borderId="0" xfId="0" applyNumberFormat="1" applyFont="1" applyFill="1" applyAlignment="1">
      <alignment vertical="center"/>
    </xf>
    <xf numFmtId="179" fontId="179" fillId="0" borderId="0" xfId="0" applyNumberFormat="1" applyFont="1" applyFill="1" applyAlignment="1">
      <alignment vertical="center"/>
    </xf>
    <xf numFmtId="0" fontId="187" fillId="0" borderId="0" xfId="0" applyFont="1" applyFill="1" applyBorder="1" applyAlignment="1">
      <alignment horizontal="right" vertical="center"/>
    </xf>
    <xf numFmtId="168" fontId="187" fillId="0" borderId="0" xfId="1" applyFont="1" applyFill="1" applyBorder="1" applyAlignment="1">
      <alignment vertical="center"/>
    </xf>
    <xf numFmtId="168" fontId="179" fillId="0" borderId="0" xfId="0" applyNumberFormat="1" applyFont="1" applyFill="1" applyAlignment="1">
      <alignment horizontal="center" vertical="center"/>
    </xf>
    <xf numFmtId="168" fontId="179" fillId="0" borderId="0" xfId="0" applyNumberFormat="1" applyFont="1" applyFill="1" applyAlignment="1">
      <alignment horizontal="left" vertical="center"/>
    </xf>
    <xf numFmtId="2" fontId="179" fillId="0" borderId="0" xfId="0" applyNumberFormat="1" applyFont="1" applyFill="1" applyAlignment="1">
      <alignment horizontal="left" vertical="center" indent="3"/>
    </xf>
    <xf numFmtId="169" fontId="179" fillId="0" borderId="0" xfId="1" applyNumberFormat="1" applyFont="1" applyFill="1" applyAlignment="1">
      <alignment horizontal="center" vertical="center"/>
    </xf>
    <xf numFmtId="180" fontId="179" fillId="0" borderId="0" xfId="0" applyNumberFormat="1" applyFont="1" applyFill="1" applyAlignment="1">
      <alignment vertical="center"/>
    </xf>
    <xf numFmtId="176" fontId="179" fillId="0" borderId="0" xfId="0" applyNumberFormat="1" applyFont="1" applyFill="1" applyBorder="1" applyAlignment="1">
      <alignment vertical="center"/>
    </xf>
    <xf numFmtId="168" fontId="179" fillId="0" borderId="0" xfId="0" applyNumberFormat="1" applyFont="1" applyFill="1" applyBorder="1" applyAlignment="1">
      <alignment vertical="center"/>
    </xf>
    <xf numFmtId="1" fontId="179" fillId="0" borderId="1" xfId="7" applyNumberFormat="1" applyFont="1" applyFill="1" applyBorder="1" applyAlignment="1">
      <alignment horizontal="center" vertical="center" wrapText="1"/>
    </xf>
    <xf numFmtId="167" fontId="179" fillId="0" borderId="0" xfId="0" applyNumberFormat="1" applyFont="1" applyFill="1" applyAlignment="1">
      <alignment horizontal="center" vertical="center" wrapText="1"/>
    </xf>
    <xf numFmtId="172" fontId="187" fillId="0" borderId="0" xfId="0" applyNumberFormat="1" applyFont="1" applyFill="1" applyBorder="1" applyAlignment="1">
      <alignment horizontal="center" vertical="center" wrapText="1"/>
    </xf>
    <xf numFmtId="1" fontId="187" fillId="0" borderId="1" xfId="8850" applyNumberFormat="1" applyFont="1" applyFill="1" applyBorder="1" applyAlignment="1">
      <alignment horizontal="center" vertical="center" wrapText="1"/>
    </xf>
    <xf numFmtId="167" fontId="179" fillId="0" borderId="0" xfId="0" applyNumberFormat="1" applyFont="1" applyFill="1" applyBorder="1" applyAlignment="1">
      <alignment horizontal="center" vertical="center" wrapText="1"/>
    </xf>
    <xf numFmtId="175" fontId="187" fillId="0" borderId="0" xfId="0" applyNumberFormat="1" applyFont="1" applyFill="1" applyBorder="1" applyAlignment="1">
      <alignment horizontal="center" vertical="center" wrapText="1"/>
    </xf>
    <xf numFmtId="175" fontId="187" fillId="0" borderId="0" xfId="0" applyNumberFormat="1" applyFont="1" applyFill="1" applyBorder="1" applyAlignment="1">
      <alignment horizontal="left" vertical="center"/>
    </xf>
    <xf numFmtId="178" fontId="187" fillId="0" borderId="0" xfId="0" applyNumberFormat="1" applyFont="1" applyFill="1" applyBorder="1" applyAlignment="1">
      <alignment horizontal="left" vertical="center"/>
    </xf>
    <xf numFmtId="178" fontId="187" fillId="0" borderId="0" xfId="0" applyNumberFormat="1" applyFont="1" applyFill="1" applyBorder="1" applyAlignment="1">
      <alignment vertical="center"/>
    </xf>
    <xf numFmtId="166" fontId="187" fillId="0" borderId="0" xfId="0" applyNumberFormat="1" applyFont="1" applyFill="1" applyBorder="1" applyAlignment="1">
      <alignment vertical="center"/>
    </xf>
    <xf numFmtId="166" fontId="187" fillId="0" borderId="0" xfId="0" applyNumberFormat="1" applyFont="1" applyFill="1" applyBorder="1" applyAlignment="1">
      <alignment horizontal="left" vertical="center"/>
    </xf>
    <xf numFmtId="173" fontId="179" fillId="0" borderId="0" xfId="0" applyNumberFormat="1" applyFont="1" applyFill="1" applyBorder="1" applyAlignment="1">
      <alignment vertical="center" wrapText="1"/>
    </xf>
    <xf numFmtId="4" fontId="179" fillId="0" borderId="0" xfId="0" applyNumberFormat="1" applyFont="1" applyFill="1" applyBorder="1" applyAlignment="1">
      <alignment vertical="center" wrapText="1"/>
    </xf>
    <xf numFmtId="4" fontId="179" fillId="0" borderId="0" xfId="7" applyNumberFormat="1" applyFont="1" applyFill="1" applyBorder="1" applyAlignment="1">
      <alignment vertical="center" wrapText="1"/>
    </xf>
    <xf numFmtId="173" fontId="187" fillId="0" borderId="0" xfId="0" applyNumberFormat="1" applyFont="1" applyFill="1" applyBorder="1" applyAlignment="1">
      <alignment vertical="center"/>
    </xf>
    <xf numFmtId="4" fontId="187" fillId="0" borderId="0" xfId="0" applyNumberFormat="1" applyFont="1" applyFill="1" applyBorder="1" applyAlignment="1">
      <alignment vertical="center"/>
    </xf>
    <xf numFmtId="4" fontId="187" fillId="0" borderId="0" xfId="7" applyNumberFormat="1" applyFont="1" applyFill="1" applyBorder="1" applyAlignment="1">
      <alignment vertical="center"/>
    </xf>
    <xf numFmtId="199" fontId="179" fillId="0" borderId="1" xfId="0" applyNumberFormat="1" applyFont="1" applyFill="1" applyBorder="1" applyAlignment="1">
      <alignment horizontal="center" vertical="center"/>
    </xf>
    <xf numFmtId="0" fontId="187" fillId="0" borderId="0" xfId="0" applyFont="1" applyFill="1" applyBorder="1" applyAlignment="1">
      <alignment horizontal="center" vertical="center"/>
    </xf>
    <xf numFmtId="0" fontId="187" fillId="0" borderId="0" xfId="0" applyFont="1" applyFill="1" applyAlignment="1">
      <alignment horizontal="left" vertical="center"/>
    </xf>
    <xf numFmtId="0" fontId="187" fillId="0" borderId="1" xfId="35074" applyFont="1" applyFill="1" applyBorder="1" applyAlignment="1">
      <alignment vertical="center"/>
    </xf>
    <xf numFmtId="0" fontId="179" fillId="0" borderId="1" xfId="35074" applyFont="1" applyFill="1" applyBorder="1" applyAlignment="1">
      <alignment vertical="center"/>
    </xf>
    <xf numFmtId="0" fontId="179" fillId="0" borderId="0" xfId="35068" applyFont="1" applyFill="1" applyBorder="1" applyAlignment="1">
      <alignment horizontal="center"/>
    </xf>
    <xf numFmtId="0" fontId="179" fillId="0" borderId="0" xfId="35068" applyFont="1" applyFill="1" applyBorder="1" applyAlignment="1">
      <alignment horizontal="right" wrapText="1"/>
    </xf>
    <xf numFmtId="0" fontId="187" fillId="0" borderId="23" xfId="79" applyFont="1" applyFill="1" applyBorder="1" applyAlignment="1">
      <alignment horizontal="center" vertical="center" wrapText="1"/>
    </xf>
    <xf numFmtId="0" fontId="179" fillId="0" borderId="0" xfId="35076" applyFont="1" applyFill="1"/>
    <xf numFmtId="168" fontId="179" fillId="0" borderId="0" xfId="35077" applyFont="1" applyFill="1"/>
    <xf numFmtId="0" fontId="179" fillId="0" borderId="0" xfId="35076" applyFont="1" applyFill="1" applyAlignment="1">
      <alignment horizontal="center"/>
    </xf>
    <xf numFmtId="0" fontId="179" fillId="0" borderId="0" xfId="35079" applyFont="1" applyFill="1" applyBorder="1" applyAlignment="1">
      <alignment vertical="center" wrapText="1"/>
    </xf>
    <xf numFmtId="0" fontId="179" fillId="0" borderId="0" xfId="35079" applyFont="1" applyFill="1" applyBorder="1" applyAlignment="1">
      <alignment horizontal="right" vertical="center" wrapText="1"/>
    </xf>
    <xf numFmtId="0" fontId="179" fillId="0" borderId="0" xfId="35080" applyFont="1" applyFill="1" applyBorder="1" applyAlignment="1">
      <alignment horizontal="center" vertical="center" wrapText="1"/>
    </xf>
    <xf numFmtId="167" fontId="179" fillId="0" borderId="0" xfId="35080" applyNumberFormat="1" applyFont="1" applyFill="1" applyAlignment="1">
      <alignment vertical="center"/>
    </xf>
    <xf numFmtId="179" fontId="179" fillId="0" borderId="0" xfId="35080" applyNumberFormat="1" applyFont="1" applyFill="1" applyBorder="1" applyAlignment="1">
      <alignment vertical="center"/>
    </xf>
    <xf numFmtId="196" fontId="179" fillId="0" borderId="0" xfId="35080" applyNumberFormat="1" applyFont="1" applyFill="1" applyAlignment="1">
      <alignment vertical="center"/>
    </xf>
    <xf numFmtId="167" fontId="179" fillId="0" borderId="0" xfId="35080" applyNumberFormat="1" applyFont="1" applyFill="1" applyAlignment="1">
      <alignment horizontal="center" vertical="center" wrapText="1"/>
    </xf>
    <xf numFmtId="179" fontId="179" fillId="0" borderId="0" xfId="35080" applyNumberFormat="1" applyFont="1" applyFill="1" applyBorder="1" applyAlignment="1">
      <alignment horizontal="center" vertical="center" wrapText="1"/>
    </xf>
    <xf numFmtId="196" fontId="179" fillId="0" borderId="0" xfId="35080" applyNumberFormat="1" applyFont="1" applyFill="1" applyAlignment="1">
      <alignment horizontal="center" vertical="center" wrapText="1"/>
    </xf>
    <xf numFmtId="196" fontId="179" fillId="0" borderId="0" xfId="35080" applyNumberFormat="1" applyFont="1" applyFill="1" applyBorder="1" applyAlignment="1">
      <alignment horizontal="center" vertical="center" wrapText="1"/>
    </xf>
    <xf numFmtId="167" fontId="179" fillId="0" borderId="0" xfId="35080" applyNumberFormat="1" applyFont="1" applyFill="1" applyBorder="1" applyAlignment="1">
      <alignment horizontal="center" vertical="center" wrapText="1"/>
    </xf>
    <xf numFmtId="175" fontId="187" fillId="0" borderId="25" xfId="0" applyNumberFormat="1" applyFont="1" applyFill="1" applyBorder="1" applyAlignment="1">
      <alignment horizontal="center" vertical="center" wrapText="1"/>
    </xf>
    <xf numFmtId="199" fontId="179" fillId="0" borderId="0" xfId="1" applyNumberFormat="1" applyFont="1" applyFill="1" applyAlignment="1">
      <alignment horizontal="center" vertical="center" wrapText="1"/>
    </xf>
    <xf numFmtId="0" fontId="69" fillId="0" borderId="0" xfId="35092" applyFill="1" applyAlignment="1">
      <alignment vertical="center"/>
    </xf>
    <xf numFmtId="167" fontId="180" fillId="0" borderId="0" xfId="35092" applyNumberFormat="1" applyFont="1" applyFill="1" applyAlignment="1">
      <alignment vertical="center"/>
    </xf>
    <xf numFmtId="0" fontId="180" fillId="0" borderId="0" xfId="35092" applyFont="1" applyFill="1" applyAlignment="1">
      <alignment vertical="center"/>
    </xf>
    <xf numFmtId="179" fontId="180" fillId="0" borderId="0" xfId="35092" applyNumberFormat="1" applyFont="1" applyFill="1" applyBorder="1" applyAlignment="1">
      <alignment vertical="center"/>
    </xf>
    <xf numFmtId="196" fontId="180" fillId="0" borderId="0" xfId="35092" applyNumberFormat="1" applyFont="1" applyFill="1" applyAlignment="1">
      <alignment vertical="center"/>
    </xf>
    <xf numFmtId="172" fontId="69" fillId="0" borderId="0" xfId="35092" applyNumberFormat="1" applyFill="1" applyAlignment="1">
      <alignment vertical="center"/>
    </xf>
    <xf numFmtId="179" fontId="179" fillId="0" borderId="1" xfId="35092" applyNumberFormat="1" applyFont="1" applyFill="1" applyBorder="1" applyAlignment="1">
      <alignment horizontal="center" vertical="center"/>
    </xf>
    <xf numFmtId="167" fontId="178" fillId="0" borderId="1" xfId="35092" applyNumberFormat="1" applyFont="1" applyFill="1" applyBorder="1" applyAlignment="1">
      <alignment vertical="center"/>
    </xf>
    <xf numFmtId="0" fontId="69" fillId="0" borderId="0" xfId="35093"/>
    <xf numFmtId="175" fontId="213" fillId="0" borderId="0" xfId="35093" applyNumberFormat="1" applyFont="1" applyBorder="1" applyAlignment="1">
      <alignment vertical="center"/>
    </xf>
    <xf numFmtId="0" fontId="217" fillId="0" borderId="0" xfId="35093" applyFont="1" applyAlignment="1">
      <alignment vertical="center"/>
    </xf>
    <xf numFmtId="175" fontId="69" fillId="0" borderId="0" xfId="35093" applyNumberFormat="1" applyAlignment="1">
      <alignment vertical="center"/>
    </xf>
    <xf numFmtId="0" fontId="217" fillId="0" borderId="0" xfId="35093" applyFont="1" applyAlignment="1">
      <alignment vertical="center"/>
    </xf>
    <xf numFmtId="0" fontId="181" fillId="0" borderId="0" xfId="35092" applyFont="1" applyFill="1" applyAlignment="1">
      <alignment vertical="center"/>
    </xf>
    <xf numFmtId="179" fontId="187" fillId="0" borderId="1" xfId="35092" applyNumberFormat="1" applyFont="1" applyFill="1" applyBorder="1" applyAlignment="1">
      <alignment horizontal="center" vertical="center"/>
    </xf>
    <xf numFmtId="0" fontId="175" fillId="27" borderId="11" xfId="35099" applyFont="1" applyFill="1" applyBorder="1" applyAlignment="1">
      <alignment horizontal="center"/>
    </xf>
    <xf numFmtId="0" fontId="175" fillId="0" borderId="26" xfId="35099" applyFont="1" applyFill="1" applyBorder="1" applyAlignment="1">
      <alignment wrapText="1"/>
    </xf>
    <xf numFmtId="0" fontId="175" fillId="0" borderId="26" xfId="35099" applyFont="1" applyFill="1" applyBorder="1" applyAlignment="1">
      <alignment horizontal="right" wrapText="1"/>
    </xf>
    <xf numFmtId="1" fontId="179" fillId="0" borderId="0" xfId="0" applyNumberFormat="1" applyFont="1" applyFill="1" applyAlignment="1">
      <alignment horizontal="center" vertical="center"/>
    </xf>
    <xf numFmtId="177" fontId="179" fillId="0" borderId="0" xfId="0" applyNumberFormat="1" applyFont="1" applyFill="1" applyBorder="1" applyAlignment="1">
      <alignment horizontal="left" vertical="center"/>
    </xf>
    <xf numFmtId="1" fontId="182" fillId="26" borderId="1" xfId="0" applyNumberFormat="1" applyFont="1" applyFill="1" applyBorder="1" applyAlignment="1">
      <alignment horizontal="center" vertical="center" wrapText="1"/>
    </xf>
    <xf numFmtId="200" fontId="182" fillId="26" borderId="1" xfId="0" applyNumberFormat="1" applyFont="1" applyFill="1" applyBorder="1" applyAlignment="1">
      <alignment horizontal="center" vertical="center" wrapText="1"/>
    </xf>
    <xf numFmtId="199" fontId="182" fillId="26" borderId="1" xfId="0" applyNumberFormat="1" applyFont="1" applyFill="1" applyBorder="1" applyAlignment="1">
      <alignment horizontal="center" vertical="center" wrapText="1"/>
    </xf>
    <xf numFmtId="200" fontId="179" fillId="0" borderId="0" xfId="0" applyNumberFormat="1" applyFont="1" applyFill="1" applyAlignment="1">
      <alignment vertical="center"/>
    </xf>
    <xf numFmtId="179" fontId="187" fillId="0" borderId="0" xfId="0" applyNumberFormat="1" applyFont="1" applyFill="1" applyAlignment="1">
      <alignment vertical="center"/>
    </xf>
    <xf numFmtId="195" fontId="179" fillId="0" borderId="0" xfId="0" applyNumberFormat="1" applyFont="1" applyFill="1" applyAlignment="1">
      <alignment vertical="center"/>
    </xf>
    <xf numFmtId="1" fontId="179" fillId="0" borderId="0" xfId="0" applyNumberFormat="1" applyFont="1" applyFill="1" applyAlignment="1">
      <alignment vertical="center" wrapText="1"/>
    </xf>
    <xf numFmtId="9" fontId="179" fillId="0" borderId="0" xfId="2" applyFont="1" applyFill="1" applyAlignment="1">
      <alignment horizontal="center" vertical="center" wrapText="1"/>
    </xf>
    <xf numFmtId="0" fontId="187" fillId="0" borderId="8" xfId="0" applyFont="1" applyFill="1" applyBorder="1" applyAlignment="1">
      <alignment horizontal="justify" vertical="center"/>
    </xf>
    <xf numFmtId="0" fontId="219" fillId="0" borderId="0" xfId="35111" applyFont="1" applyFill="1" applyBorder="1" applyAlignment="1">
      <alignment horizontal="center"/>
    </xf>
    <xf numFmtId="0" fontId="179" fillId="0" borderId="0" xfId="0" applyFont="1" applyBorder="1"/>
    <xf numFmtId="9" fontId="179" fillId="0" borderId="0" xfId="2" applyFont="1" applyFill="1" applyAlignment="1">
      <alignment horizontal="center" vertical="center"/>
    </xf>
    <xf numFmtId="0" fontId="221" fillId="28" borderId="6" xfId="0" applyFont="1" applyFill="1" applyBorder="1"/>
    <xf numFmtId="179" fontId="187" fillId="0" borderId="1" xfId="0" applyNumberFormat="1" applyFont="1" applyFill="1" applyBorder="1" applyAlignment="1">
      <alignment horizontal="center" vertical="center" wrapText="1"/>
    </xf>
    <xf numFmtId="179" fontId="187" fillId="0" borderId="8" xfId="0" applyNumberFormat="1" applyFont="1" applyFill="1" applyBorder="1" applyAlignment="1">
      <alignment horizontal="center" vertical="center" wrapText="1"/>
    </xf>
    <xf numFmtId="0" fontId="182" fillId="2" borderId="0" xfId="28" applyFont="1" applyFill="1" applyBorder="1" applyAlignment="1">
      <alignment horizontal="center" vertical="center"/>
    </xf>
    <xf numFmtId="168" fontId="182" fillId="2" borderId="0" xfId="17580" applyFont="1" applyFill="1" applyBorder="1" applyAlignment="1">
      <alignment horizontal="center" vertical="center"/>
    </xf>
    <xf numFmtId="0" fontId="187" fillId="0" borderId="0" xfId="28" applyFont="1" applyFill="1" applyBorder="1" applyAlignment="1">
      <alignment horizontal="center" vertical="center" wrapText="1"/>
    </xf>
    <xf numFmtId="168" fontId="187" fillId="0" borderId="0" xfId="17580" applyFont="1" applyFill="1" applyBorder="1" applyAlignment="1">
      <alignment horizontal="center" vertical="center" wrapText="1"/>
    </xf>
    <xf numFmtId="1" fontId="178" fillId="0" borderId="0" xfId="28" applyNumberFormat="1" applyFont="1" applyFill="1" applyBorder="1" applyAlignment="1">
      <alignment horizontal="center" vertical="center" wrapText="1"/>
    </xf>
    <xf numFmtId="164" fontId="178" fillId="0" borderId="0" xfId="28" applyNumberFormat="1" applyFont="1" applyFill="1" applyBorder="1" applyAlignment="1">
      <alignment horizontal="center" vertical="center" wrapText="1"/>
    </xf>
    <xf numFmtId="172" fontId="178" fillId="0" borderId="0" xfId="28" applyNumberFormat="1" applyFont="1" applyFill="1" applyBorder="1" applyAlignment="1">
      <alignment horizontal="center" vertical="center" wrapText="1"/>
    </xf>
    <xf numFmtId="1" fontId="178" fillId="2" borderId="0" xfId="28" applyNumberFormat="1" applyFont="1" applyFill="1" applyBorder="1" applyAlignment="1">
      <alignment horizontal="center" vertical="center" wrapText="1"/>
    </xf>
    <xf numFmtId="200" fontId="178" fillId="2" borderId="0" xfId="28" applyNumberFormat="1" applyFont="1" applyFill="1" applyBorder="1" applyAlignment="1">
      <alignment horizontal="center" vertical="center" wrapText="1"/>
    </xf>
    <xf numFmtId="1" fontId="179" fillId="0" borderId="0" xfId="28" applyNumberFormat="1" applyFont="1" applyFill="1" applyBorder="1" applyAlignment="1">
      <alignment horizontal="center" vertical="center" wrapText="1"/>
    </xf>
    <xf numFmtId="1" fontId="179" fillId="0" borderId="0" xfId="0" applyNumberFormat="1" applyFont="1" applyFill="1" applyAlignment="1">
      <alignment horizontal="center" vertical="center" wrapText="1"/>
    </xf>
    <xf numFmtId="0" fontId="179" fillId="0" borderId="0" xfId="35068" applyFont="1" applyFill="1" applyBorder="1" applyAlignment="1">
      <alignment horizontal="center" wrapText="1"/>
    </xf>
    <xf numFmtId="1" fontId="178" fillId="0" borderId="31" xfId="28" applyNumberFormat="1" applyFont="1" applyFill="1" applyBorder="1" applyAlignment="1">
      <alignment horizontal="center" vertical="center" wrapText="1"/>
    </xf>
    <xf numFmtId="164" fontId="178" fillId="0" borderId="31" xfId="28" applyNumberFormat="1" applyFont="1" applyFill="1" applyBorder="1" applyAlignment="1">
      <alignment horizontal="center" vertical="center" wrapText="1"/>
    </xf>
    <xf numFmtId="1" fontId="178" fillId="0" borderId="1" xfId="28" applyNumberFormat="1" applyFont="1" applyFill="1" applyBorder="1" applyAlignment="1">
      <alignment horizontal="center" vertical="center" wrapText="1"/>
    </xf>
    <xf numFmtId="164" fontId="178" fillId="0" borderId="1" xfId="28" applyNumberFormat="1" applyFont="1" applyFill="1" applyBorder="1" applyAlignment="1">
      <alignment horizontal="center" vertical="center" wrapText="1"/>
    </xf>
    <xf numFmtId="172" fontId="178" fillId="0" borderId="1" xfId="28" applyNumberFormat="1" applyFont="1" applyFill="1" applyBorder="1" applyAlignment="1">
      <alignment horizontal="center" vertical="center" wrapText="1"/>
    </xf>
    <xf numFmtId="40" fontId="179" fillId="0" borderId="0" xfId="4449" applyNumberFormat="1" applyFont="1" applyFill="1" applyBorder="1" applyAlignment="1">
      <alignment horizontal="center"/>
    </xf>
    <xf numFmtId="179" fontId="187" fillId="0" borderId="0" xfId="0" applyNumberFormat="1" applyFont="1" applyFill="1" applyBorder="1" applyAlignment="1">
      <alignment horizontal="center" vertical="center" wrapText="1"/>
    </xf>
    <xf numFmtId="203" fontId="179" fillId="0" borderId="0" xfId="0" applyNumberFormat="1" applyFont="1" applyFill="1" applyAlignment="1">
      <alignment vertical="center"/>
    </xf>
    <xf numFmtId="49" fontId="187" fillId="0" borderId="0" xfId="0" applyNumberFormat="1" applyFont="1" applyFill="1" applyBorder="1" applyAlignment="1">
      <alignment horizontal="center" vertical="center" wrapText="1"/>
    </xf>
    <xf numFmtId="0" fontId="187" fillId="0" borderId="0" xfId="79" applyFont="1" applyFill="1" applyBorder="1" applyAlignment="1">
      <alignment horizontal="center" vertical="center" wrapText="1"/>
    </xf>
    <xf numFmtId="168" fontId="187" fillId="0" borderId="0" xfId="0" applyNumberFormat="1" applyFont="1" applyFill="1" applyBorder="1" applyAlignment="1">
      <alignment horizontal="center" vertical="center"/>
    </xf>
    <xf numFmtId="2" fontId="187" fillId="0" borderId="0" xfId="0" applyNumberFormat="1" applyFont="1" applyFill="1" applyBorder="1" applyAlignment="1">
      <alignment horizontal="center" vertical="center"/>
    </xf>
    <xf numFmtId="3" fontId="182" fillId="26" borderId="1" xfId="0" applyNumberFormat="1" applyFont="1" applyFill="1" applyBorder="1" applyAlignment="1">
      <alignment horizontal="center" vertical="center" wrapText="1"/>
    </xf>
    <xf numFmtId="204" fontId="179" fillId="0" borderId="0" xfId="0" applyNumberFormat="1" applyFont="1" applyFill="1" applyBorder="1" applyAlignment="1">
      <alignment horizontal="center" vertical="center"/>
    </xf>
    <xf numFmtId="204" fontId="179" fillId="0" borderId="1" xfId="0" applyNumberFormat="1" applyFont="1" applyFill="1" applyBorder="1" applyAlignment="1">
      <alignment horizontal="center" vertical="center" wrapText="1"/>
    </xf>
    <xf numFmtId="0" fontId="187" fillId="0" borderId="1" xfId="0" applyFont="1" applyFill="1" applyBorder="1" applyAlignment="1">
      <alignment horizontal="center" vertical="center" wrapText="1"/>
    </xf>
    <xf numFmtId="0" fontId="187" fillId="0" borderId="4" xfId="0" applyFont="1" applyFill="1" applyBorder="1" applyAlignment="1">
      <alignment horizontal="center" vertical="center" wrapText="1"/>
    </xf>
    <xf numFmtId="177" fontId="187" fillId="0" borderId="10" xfId="0" applyNumberFormat="1" applyFont="1" applyFill="1" applyBorder="1" applyAlignment="1">
      <alignment horizontal="center" vertical="center"/>
    </xf>
    <xf numFmtId="199" fontId="187" fillId="0" borderId="1" xfId="7" applyNumberFormat="1" applyFont="1" applyFill="1" applyBorder="1" applyAlignment="1">
      <alignment horizontal="center" vertical="center" wrapText="1"/>
    </xf>
    <xf numFmtId="179" fontId="180" fillId="0" borderId="0" xfId="35092" applyNumberFormat="1" applyFont="1" applyFill="1" applyBorder="1" applyAlignment="1">
      <alignment horizontal="center" vertical="center"/>
    </xf>
    <xf numFmtId="1" fontId="178" fillId="0" borderId="39" xfId="28" applyNumberFormat="1" applyFont="1" applyFill="1" applyBorder="1" applyAlignment="1">
      <alignment horizontal="center" vertical="center" wrapText="1"/>
    </xf>
    <xf numFmtId="164" fontId="178" fillId="0" borderId="39" xfId="28" applyNumberFormat="1" applyFont="1" applyFill="1" applyBorder="1" applyAlignment="1">
      <alignment horizontal="center" vertical="center" wrapText="1"/>
    </xf>
    <xf numFmtId="0" fontId="187" fillId="0" borderId="1" xfId="0" applyFont="1" applyFill="1" applyBorder="1" applyAlignment="1">
      <alignment horizontal="center" vertical="center" wrapText="1"/>
    </xf>
    <xf numFmtId="168" fontId="173" fillId="0" borderId="0" xfId="1" applyFont="1" applyFill="1" applyAlignment="1">
      <alignment horizontal="center" vertical="center" wrapText="1"/>
    </xf>
    <xf numFmtId="0" fontId="187" fillId="0" borderId="1" xfId="0" applyFont="1" applyFill="1" applyBorder="1" applyAlignment="1">
      <alignment horizontal="center" vertical="center"/>
    </xf>
    <xf numFmtId="49" fontId="213" fillId="0" borderId="0" xfId="0" applyNumberFormat="1" applyFont="1" applyFill="1" applyAlignment="1">
      <alignment vertical="center" wrapText="1"/>
    </xf>
    <xf numFmtId="190" fontId="173" fillId="0" borderId="0" xfId="0" applyNumberFormat="1" applyFont="1" applyFill="1" applyBorder="1" applyAlignment="1">
      <alignment vertical="center"/>
    </xf>
    <xf numFmtId="0" fontId="173" fillId="0" borderId="0" xfId="0" applyFont="1" applyFill="1" applyAlignment="1">
      <alignment vertical="center"/>
    </xf>
    <xf numFmtId="4" fontId="173" fillId="0" borderId="0" xfId="0" applyNumberFormat="1" applyFont="1" applyFill="1" applyAlignment="1">
      <alignment vertical="center"/>
    </xf>
    <xf numFmtId="0" fontId="173" fillId="0" borderId="0" xfId="0" applyFont="1" applyFill="1" applyBorder="1" applyAlignment="1">
      <alignment horizontal="center" vertical="center"/>
    </xf>
    <xf numFmtId="0" fontId="173" fillId="0" borderId="0" xfId="14" applyFont="1" applyFill="1" applyBorder="1" applyAlignment="1">
      <alignment horizontal="right" vertical="center" wrapText="1"/>
    </xf>
    <xf numFmtId="0" fontId="173" fillId="0" borderId="0" xfId="0" applyFont="1" applyFill="1" applyAlignment="1">
      <alignment horizontal="center" vertical="center"/>
    </xf>
    <xf numFmtId="0" fontId="173" fillId="0" borderId="0" xfId="0" applyFont="1" applyFill="1" applyBorder="1" applyAlignment="1">
      <alignment vertical="center"/>
    </xf>
    <xf numFmtId="49" fontId="213" fillId="0" borderId="7" xfId="0" applyNumberFormat="1" applyFont="1" applyFill="1" applyBorder="1" applyAlignment="1">
      <alignment horizontal="center" vertical="center" wrapText="1"/>
    </xf>
    <xf numFmtId="49" fontId="213" fillId="0" borderId="0" xfId="0" applyNumberFormat="1" applyFont="1" applyFill="1" applyAlignment="1" applyProtection="1">
      <alignment vertical="center" wrapText="1"/>
      <protection hidden="1"/>
    </xf>
    <xf numFmtId="0" fontId="173" fillId="0" borderId="0" xfId="0" applyFont="1"/>
    <xf numFmtId="49" fontId="213" fillId="0" borderId="27" xfId="0" applyNumberFormat="1" applyFont="1" applyFill="1" applyBorder="1" applyAlignment="1">
      <alignment horizontal="center" vertical="center" wrapText="1"/>
    </xf>
    <xf numFmtId="0" fontId="173" fillId="0" borderId="27" xfId="0" applyFont="1" applyBorder="1"/>
    <xf numFmtId="0" fontId="173" fillId="0" borderId="0" xfId="0" applyFont="1" applyProtection="1">
      <protection hidden="1"/>
    </xf>
    <xf numFmtId="49" fontId="213" fillId="0" borderId="6" xfId="0" applyNumberFormat="1" applyFont="1" applyFill="1" applyBorder="1" applyAlignment="1">
      <alignment horizontal="center" vertical="center" wrapText="1"/>
    </xf>
    <xf numFmtId="9" fontId="179" fillId="0" borderId="0" xfId="2" applyFont="1" applyFill="1" applyAlignment="1">
      <alignment horizontal="left" vertical="center"/>
    </xf>
    <xf numFmtId="0" fontId="211" fillId="0" borderId="0" xfId="6" applyFont="1" applyFill="1" applyBorder="1" applyAlignment="1">
      <alignment horizontal="left" vertical="center" wrapText="1"/>
    </xf>
    <xf numFmtId="0" fontId="173" fillId="0" borderId="0" xfId="0" applyFont="1" applyFill="1" applyAlignment="1">
      <alignment horizontal="center" vertical="center" wrapText="1"/>
    </xf>
    <xf numFmtId="168" fontId="173" fillId="0" borderId="0" xfId="1" applyFont="1" applyFill="1" applyAlignment="1">
      <alignment vertical="center"/>
    </xf>
    <xf numFmtId="170" fontId="173" fillId="0" borderId="0" xfId="0" applyNumberFormat="1" applyFont="1" applyFill="1" applyAlignment="1">
      <alignment vertical="center"/>
    </xf>
    <xf numFmtId="168" fontId="173" fillId="0" borderId="26" xfId="1" applyFont="1" applyFill="1" applyBorder="1" applyAlignment="1">
      <alignment horizontal="right" vertical="center" wrapText="1"/>
    </xf>
    <xf numFmtId="10" fontId="173" fillId="0" borderId="0" xfId="2" applyNumberFormat="1" applyFont="1" applyFill="1" applyAlignment="1">
      <alignment vertical="center"/>
    </xf>
    <xf numFmtId="10" fontId="173" fillId="0" borderId="0" xfId="1" applyNumberFormat="1" applyFont="1" applyFill="1" applyAlignment="1">
      <alignment vertical="center"/>
    </xf>
    <xf numFmtId="0" fontId="173" fillId="0" borderId="23" xfId="0" applyFont="1" applyFill="1" applyBorder="1" applyAlignment="1">
      <alignment vertical="center"/>
    </xf>
    <xf numFmtId="170" fontId="213" fillId="0" borderId="23" xfId="1" applyNumberFormat="1" applyFont="1" applyFill="1" applyBorder="1" applyAlignment="1">
      <alignment vertical="center"/>
    </xf>
    <xf numFmtId="168" fontId="213" fillId="0" borderId="23" xfId="1" applyFont="1" applyFill="1" applyBorder="1" applyAlignment="1">
      <alignment vertical="center"/>
    </xf>
    <xf numFmtId="3" fontId="173" fillId="0" borderId="0" xfId="0" applyNumberFormat="1" applyFont="1" applyFill="1" applyAlignment="1">
      <alignment vertical="center"/>
    </xf>
    <xf numFmtId="194" fontId="173" fillId="0" borderId="0" xfId="79" applyNumberFormat="1" applyFont="1" applyFill="1" applyAlignment="1">
      <alignment horizontal="right" vertical="center"/>
    </xf>
    <xf numFmtId="173" fontId="173" fillId="0" borderId="0" xfId="2" applyNumberFormat="1" applyFont="1" applyFill="1" applyAlignment="1">
      <alignment vertical="center"/>
    </xf>
    <xf numFmtId="173" fontId="173" fillId="0" borderId="0" xfId="1" applyNumberFormat="1" applyFont="1" applyFill="1" applyAlignment="1">
      <alignment vertical="center"/>
    </xf>
    <xf numFmtId="0" fontId="173" fillId="0" borderId="0" xfId="43917" applyFont="1"/>
    <xf numFmtId="37" fontId="173" fillId="0" borderId="0" xfId="43920" applyNumberFormat="1" applyFont="1"/>
    <xf numFmtId="168" fontId="173" fillId="0" borderId="0" xfId="43920" applyFont="1"/>
    <xf numFmtId="9" fontId="173" fillId="0" borderId="0" xfId="2" applyFont="1" applyFill="1" applyAlignment="1">
      <alignment vertical="center"/>
    </xf>
    <xf numFmtId="0" fontId="173" fillId="0" borderId="0" xfId="0" applyFont="1" applyFill="1"/>
    <xf numFmtId="0" fontId="173" fillId="0" borderId="0" xfId="79" applyFont="1" applyFill="1" applyAlignment="1">
      <alignment horizontal="left" vertical="center"/>
    </xf>
    <xf numFmtId="193" fontId="173" fillId="0" borderId="0" xfId="79" applyNumberFormat="1" applyFont="1" applyFill="1" applyAlignment="1">
      <alignment horizontal="right" vertical="center"/>
    </xf>
    <xf numFmtId="4" fontId="173" fillId="0" borderId="0" xfId="79" applyNumberFormat="1" applyFont="1" applyFill="1" applyAlignment="1">
      <alignment horizontal="right" vertical="center"/>
    </xf>
    <xf numFmtId="0" fontId="173" fillId="0" borderId="0" xfId="35073" applyFont="1" applyFill="1" applyBorder="1" applyAlignment="1">
      <alignment horizontal="center" vertical="center"/>
    </xf>
    <xf numFmtId="168" fontId="173" fillId="0" borderId="0" xfId="1" applyFont="1" applyFill="1" applyBorder="1" applyAlignment="1">
      <alignment vertical="center"/>
    </xf>
    <xf numFmtId="172" fontId="173" fillId="0" borderId="0" xfId="0" applyNumberFormat="1" applyFont="1" applyFill="1" applyAlignment="1">
      <alignment vertical="center"/>
    </xf>
    <xf numFmtId="179" fontId="173" fillId="0" borderId="0" xfId="0" applyNumberFormat="1" applyFont="1" applyFill="1" applyBorder="1" applyAlignment="1">
      <alignment vertical="center"/>
    </xf>
    <xf numFmtId="172" fontId="173" fillId="0" borderId="1" xfId="0" applyNumberFormat="1" applyFont="1" applyFill="1" applyBorder="1" applyAlignment="1">
      <alignment vertical="center"/>
    </xf>
    <xf numFmtId="168" fontId="173" fillId="0" borderId="1" xfId="1" applyFont="1" applyFill="1" applyBorder="1" applyAlignment="1">
      <alignment vertical="center"/>
    </xf>
    <xf numFmtId="172" fontId="173" fillId="0" borderId="1" xfId="0" applyNumberFormat="1" applyFont="1" applyFill="1" applyBorder="1" applyAlignment="1">
      <alignment horizontal="center" vertical="center" wrapText="1"/>
    </xf>
    <xf numFmtId="173" fontId="173" fillId="0" borderId="0" xfId="2" applyNumberFormat="1" applyFont="1" applyFill="1" applyAlignment="1">
      <alignment horizontal="center" vertical="center" wrapText="1"/>
    </xf>
    <xf numFmtId="168" fontId="173" fillId="0" borderId="1" xfId="1" applyFont="1" applyFill="1" applyBorder="1" applyAlignment="1">
      <alignment horizontal="center" vertical="center" wrapText="1"/>
    </xf>
    <xf numFmtId="168" fontId="173" fillId="0" borderId="0" xfId="1" applyFont="1" applyFill="1"/>
    <xf numFmtId="0" fontId="173" fillId="0" borderId="0" xfId="4454" applyFont="1" applyFill="1" applyBorder="1" applyAlignment="1">
      <alignment horizontal="center"/>
    </xf>
    <xf numFmtId="0" fontId="234" fillId="2" borderId="0" xfId="28" applyFont="1" applyFill="1" applyBorder="1" applyAlignment="1">
      <alignment horizontal="center" vertical="center" wrapText="1"/>
    </xf>
    <xf numFmtId="0" fontId="221" fillId="2" borderId="0" xfId="28" applyFont="1" applyFill="1" applyBorder="1" applyAlignment="1">
      <alignment horizontal="center" vertical="center"/>
    </xf>
    <xf numFmtId="168" fontId="221" fillId="2" borderId="0" xfId="17580" applyFont="1" applyFill="1" applyBorder="1" applyAlignment="1">
      <alignment horizontal="center" vertical="center"/>
    </xf>
    <xf numFmtId="0" fontId="221" fillId="2" borderId="0" xfId="28" applyFont="1" applyFill="1" applyBorder="1" applyAlignment="1">
      <alignment horizontal="center" vertical="center" wrapText="1"/>
    </xf>
    <xf numFmtId="1" fontId="172" fillId="0" borderId="0" xfId="28" applyNumberFormat="1" applyFont="1" applyFill="1" applyBorder="1" applyAlignment="1">
      <alignment horizontal="center" vertical="center" wrapText="1"/>
    </xf>
    <xf numFmtId="164" fontId="172" fillId="0" borderId="0" xfId="28" applyNumberFormat="1" applyFont="1" applyFill="1" applyBorder="1" applyAlignment="1">
      <alignment horizontal="center" vertical="center" wrapText="1"/>
    </xf>
    <xf numFmtId="0" fontId="172" fillId="2" borderId="0" xfId="28" applyFont="1" applyFill="1" applyBorder="1" applyAlignment="1">
      <alignment horizontal="center" vertical="center" wrapText="1"/>
    </xf>
    <xf numFmtId="1" fontId="172" fillId="2" borderId="0" xfId="28" applyNumberFormat="1" applyFont="1" applyFill="1" applyBorder="1" applyAlignment="1">
      <alignment horizontal="center" vertical="center" wrapText="1"/>
    </xf>
    <xf numFmtId="200" fontId="172" fillId="2" borderId="0" xfId="28" applyNumberFormat="1" applyFont="1" applyFill="1" applyBorder="1" applyAlignment="1">
      <alignment horizontal="center" vertical="center" wrapText="1"/>
    </xf>
    <xf numFmtId="0" fontId="173" fillId="0" borderId="0" xfId="0" applyFont="1" applyFill="1" applyBorder="1" applyAlignment="1">
      <alignment horizontal="left" vertical="center" wrapText="1"/>
    </xf>
    <xf numFmtId="0" fontId="173" fillId="0" borderId="0" xfId="35074" applyFont="1" applyFill="1" applyAlignment="1">
      <alignment vertical="center"/>
    </xf>
    <xf numFmtId="0" fontId="213" fillId="0" borderId="1" xfId="35074" applyFont="1" applyFill="1" applyBorder="1" applyAlignment="1">
      <alignment vertical="center"/>
    </xf>
    <xf numFmtId="0" fontId="213" fillId="0" borderId="1" xfId="0" applyFont="1" applyFill="1" applyBorder="1" applyAlignment="1">
      <alignment horizontal="center" vertical="center"/>
    </xf>
    <xf numFmtId="0" fontId="173" fillId="0" borderId="1" xfId="35074" applyFont="1" applyFill="1" applyBorder="1" applyAlignment="1">
      <alignment vertical="center"/>
    </xf>
    <xf numFmtId="170" fontId="173" fillId="0" borderId="1" xfId="1" applyNumberFormat="1" applyFont="1" applyFill="1" applyBorder="1" applyAlignment="1">
      <alignment horizontal="center" vertical="center"/>
    </xf>
    <xf numFmtId="177" fontId="213" fillId="0" borderId="1" xfId="0" applyNumberFormat="1" applyFont="1" applyFill="1" applyBorder="1" applyAlignment="1">
      <alignment horizontal="centerContinuous" vertical="center"/>
    </xf>
    <xf numFmtId="170" fontId="213" fillId="0" borderId="1" xfId="1" applyNumberFormat="1" applyFont="1" applyFill="1" applyBorder="1" applyAlignment="1">
      <alignment horizontal="center" vertical="center"/>
    </xf>
    <xf numFmtId="175" fontId="173" fillId="0" borderId="0" xfId="0" applyNumberFormat="1" applyFont="1" applyFill="1" applyAlignment="1">
      <alignment vertical="center"/>
    </xf>
    <xf numFmtId="167" fontId="173" fillId="0" borderId="0" xfId="0" applyNumberFormat="1" applyFont="1" applyFill="1" applyAlignment="1">
      <alignment vertical="center"/>
    </xf>
    <xf numFmtId="0" fontId="173" fillId="0" borderId="0" xfId="0" applyFont="1" applyFill="1" applyAlignment="1">
      <alignment horizontal="right" vertical="center"/>
    </xf>
    <xf numFmtId="0" fontId="173" fillId="0" borderId="0" xfId="35075" applyFont="1" applyFill="1" applyBorder="1" applyAlignment="1">
      <alignment vertical="center" wrapText="1"/>
    </xf>
    <xf numFmtId="0" fontId="173" fillId="0" borderId="0" xfId="35075" applyFont="1" applyFill="1" applyBorder="1" applyAlignment="1">
      <alignment horizontal="right" vertical="center" wrapText="1"/>
    </xf>
    <xf numFmtId="171" fontId="173" fillId="0" borderId="0" xfId="35075" applyNumberFormat="1" applyFont="1" applyFill="1" applyBorder="1" applyAlignment="1">
      <alignment horizontal="right" vertical="center" wrapText="1"/>
    </xf>
    <xf numFmtId="177" fontId="173" fillId="0" borderId="0" xfId="0" applyNumberFormat="1" applyFont="1" applyFill="1" applyBorder="1" applyAlignment="1">
      <alignment horizontal="center" vertical="center"/>
    </xf>
    <xf numFmtId="179" fontId="173" fillId="0" borderId="0" xfId="0" applyNumberFormat="1" applyFont="1" applyFill="1" applyBorder="1" applyAlignment="1">
      <alignment horizontal="center" vertical="center" wrapText="1"/>
    </xf>
    <xf numFmtId="172" fontId="173" fillId="0" borderId="0" xfId="0" applyNumberFormat="1" applyFont="1" applyFill="1" applyBorder="1" applyAlignment="1">
      <alignment horizontal="center" vertical="center" wrapText="1"/>
    </xf>
    <xf numFmtId="0" fontId="213" fillId="0" borderId="0" xfId="0" applyFont="1" applyFill="1" applyBorder="1" applyAlignment="1">
      <alignment horizontal="center" vertical="center"/>
    </xf>
    <xf numFmtId="0" fontId="213" fillId="0" borderId="0" xfId="0" applyFont="1" applyFill="1" applyBorder="1" applyAlignment="1">
      <alignment horizontal="right" vertical="center"/>
    </xf>
    <xf numFmtId="172" fontId="173" fillId="0" borderId="0" xfId="0" applyNumberFormat="1" applyFont="1" applyFill="1" applyBorder="1" applyAlignment="1">
      <alignment vertical="center"/>
    </xf>
    <xf numFmtId="170" fontId="213" fillId="0" borderId="0" xfId="1" applyNumberFormat="1" applyFont="1" applyFill="1" applyBorder="1" applyAlignment="1">
      <alignment vertical="center"/>
    </xf>
    <xf numFmtId="168" fontId="213" fillId="0" borderId="0" xfId="1" applyFont="1" applyFill="1" applyBorder="1" applyAlignment="1">
      <alignment vertical="center"/>
    </xf>
    <xf numFmtId="168" fontId="173" fillId="0" borderId="0" xfId="35077" applyFont="1" applyFill="1"/>
    <xf numFmtId="0" fontId="213" fillId="0" borderId="2" xfId="0" applyFont="1" applyFill="1" applyBorder="1" applyAlignment="1">
      <alignment horizontal="center" vertical="center" wrapText="1"/>
    </xf>
    <xf numFmtId="0" fontId="213" fillId="0" borderId="23" xfId="79" applyFont="1" applyFill="1" applyBorder="1" applyAlignment="1">
      <alignment horizontal="center" vertical="center" wrapText="1"/>
    </xf>
    <xf numFmtId="49" fontId="173" fillId="0" borderId="1" xfId="0" applyNumberFormat="1" applyFont="1" applyFill="1" applyBorder="1" applyAlignment="1">
      <alignment vertical="center" wrapText="1"/>
    </xf>
    <xf numFmtId="177" fontId="213" fillId="0" borderId="23" xfId="0" applyNumberFormat="1" applyFont="1" applyFill="1" applyBorder="1" applyAlignment="1">
      <alignment vertical="center" wrapText="1"/>
    </xf>
    <xf numFmtId="179" fontId="213" fillId="0" borderId="35" xfId="0" applyNumberFormat="1" applyFont="1" applyFill="1" applyBorder="1" applyAlignment="1">
      <alignment horizontal="center" vertical="center" wrapText="1"/>
    </xf>
    <xf numFmtId="0" fontId="213" fillId="0" borderId="36" xfId="0" applyFont="1" applyFill="1" applyBorder="1" applyAlignment="1">
      <alignment horizontal="center" vertical="center" wrapText="1"/>
    </xf>
    <xf numFmtId="170" fontId="213" fillId="0" borderId="0" xfId="1" applyNumberFormat="1" applyFont="1" applyFill="1" applyBorder="1" applyAlignment="1">
      <alignment horizontal="center" vertical="center"/>
    </xf>
    <xf numFmtId="177" fontId="213" fillId="0" borderId="0" xfId="0" applyNumberFormat="1" applyFont="1" applyFill="1" applyBorder="1" applyAlignment="1">
      <alignment vertical="center" wrapText="1"/>
    </xf>
    <xf numFmtId="0" fontId="173" fillId="0" borderId="0" xfId="35076" applyFont="1" applyFill="1"/>
    <xf numFmtId="168" fontId="173" fillId="0" borderId="0" xfId="7" applyFont="1" applyFill="1" applyAlignment="1">
      <alignment vertical="center"/>
    </xf>
    <xf numFmtId="0" fontId="213" fillId="0" borderId="23" xfId="0" applyFont="1" applyFill="1" applyBorder="1" applyAlignment="1">
      <alignment horizontal="center" vertical="center" wrapText="1"/>
    </xf>
    <xf numFmtId="204" fontId="173" fillId="0" borderId="0" xfId="0" applyNumberFormat="1" applyFont="1" applyFill="1" applyBorder="1" applyAlignment="1">
      <alignment horizontal="center" vertical="center"/>
    </xf>
    <xf numFmtId="168" fontId="173" fillId="0" borderId="0" xfId="35077" applyFont="1" applyFill="1" applyAlignment="1">
      <alignment horizontal="center"/>
    </xf>
    <xf numFmtId="0" fontId="213" fillId="0" borderId="23" xfId="0" applyFont="1" applyFill="1" applyBorder="1" applyAlignment="1">
      <alignment horizontal="center" vertical="center"/>
    </xf>
    <xf numFmtId="199" fontId="213" fillId="0" borderId="23" xfId="7" applyNumberFormat="1" applyFont="1" applyFill="1" applyBorder="1" applyAlignment="1">
      <alignment horizontal="center" vertical="center" wrapText="1"/>
    </xf>
    <xf numFmtId="168" fontId="173" fillId="0" borderId="0" xfId="1" applyFont="1" applyFill="1" applyBorder="1" applyAlignment="1">
      <alignment vertical="center" wrapText="1"/>
    </xf>
    <xf numFmtId="168" fontId="173" fillId="0" borderId="0" xfId="1" applyFont="1" applyFill="1" applyBorder="1" applyAlignment="1">
      <alignment horizontal="right" vertical="center" wrapText="1"/>
    </xf>
    <xf numFmtId="0" fontId="173" fillId="0" borderId="0" xfId="4" applyFont="1" applyFill="1" applyBorder="1" applyAlignment="1">
      <alignment horizontal="right" vertical="center" wrapText="1"/>
    </xf>
    <xf numFmtId="0" fontId="173" fillId="0" borderId="0" xfId="35079" applyFont="1" applyFill="1" applyBorder="1" applyAlignment="1">
      <alignment horizontal="right" vertical="center" wrapText="1"/>
    </xf>
    <xf numFmtId="168" fontId="173" fillId="0" borderId="0" xfId="0" applyNumberFormat="1" applyFont="1" applyFill="1" applyAlignment="1">
      <alignment vertical="center"/>
    </xf>
    <xf numFmtId="0" fontId="173" fillId="0" borderId="0" xfId="35080" applyFont="1" applyFill="1" applyBorder="1" applyAlignment="1">
      <alignment vertical="center"/>
    </xf>
    <xf numFmtId="0" fontId="173" fillId="0" borderId="0" xfId="35080" applyFont="1" applyFill="1" applyBorder="1" applyAlignment="1">
      <alignment horizontal="center" vertical="center"/>
    </xf>
    <xf numFmtId="0" fontId="173" fillId="0" borderId="0" xfId="35080" applyFont="1" applyFill="1" applyBorder="1" applyAlignment="1">
      <alignment vertical="center" wrapText="1"/>
    </xf>
    <xf numFmtId="0" fontId="173" fillId="0" borderId="0" xfId="35080" applyFont="1" applyFill="1" applyBorder="1" applyAlignment="1">
      <alignment horizontal="right" vertical="center" wrapText="1"/>
    </xf>
    <xf numFmtId="0" fontId="173" fillId="0" borderId="0" xfId="0" applyFont="1" applyFill="1" applyAlignment="1">
      <alignment vertical="center" wrapText="1"/>
    </xf>
    <xf numFmtId="179" fontId="173" fillId="0" borderId="0" xfId="35080" applyNumberFormat="1" applyFont="1" applyFill="1" applyBorder="1" applyAlignment="1">
      <alignment vertical="center"/>
    </xf>
    <xf numFmtId="196" fontId="173" fillId="0" borderId="0" xfId="35080" applyNumberFormat="1" applyFont="1" applyFill="1" applyAlignment="1">
      <alignment vertical="center"/>
    </xf>
    <xf numFmtId="172" fontId="173" fillId="0" borderId="0" xfId="35080" applyNumberFormat="1" applyFont="1" applyFill="1" applyAlignment="1">
      <alignment vertical="center"/>
    </xf>
    <xf numFmtId="0" fontId="173" fillId="0" borderId="0" xfId="35080" applyFont="1" applyFill="1" applyAlignment="1">
      <alignment vertical="center"/>
    </xf>
    <xf numFmtId="179" fontId="173" fillId="0" borderId="0" xfId="35080" applyNumberFormat="1" applyFont="1" applyFill="1" applyBorder="1" applyAlignment="1">
      <alignment horizontal="center" vertical="center" wrapText="1"/>
    </xf>
    <xf numFmtId="196" fontId="173" fillId="0" borderId="0" xfId="35080" applyNumberFormat="1" applyFont="1" applyFill="1" applyAlignment="1">
      <alignment horizontal="center" vertical="center" wrapText="1"/>
    </xf>
    <xf numFmtId="172" fontId="173" fillId="0" borderId="0" xfId="35080" applyNumberFormat="1" applyFont="1" applyFill="1" applyAlignment="1">
      <alignment horizontal="center" vertical="center" wrapText="1"/>
    </xf>
    <xf numFmtId="0" fontId="173" fillId="0" borderId="0" xfId="35080" applyFont="1" applyFill="1" applyAlignment="1">
      <alignment horizontal="center" vertical="center" wrapText="1"/>
    </xf>
    <xf numFmtId="0" fontId="173" fillId="0" borderId="0" xfId="0" applyFont="1" applyFill="1" applyBorder="1" applyAlignment="1">
      <alignment horizontal="center" vertical="center" wrapText="1"/>
    </xf>
    <xf numFmtId="175" fontId="213" fillId="0" borderId="0" xfId="0" applyNumberFormat="1" applyFont="1" applyFill="1" applyBorder="1" applyAlignment="1">
      <alignment vertical="center"/>
    </xf>
    <xf numFmtId="175" fontId="173" fillId="0" borderId="0" xfId="0" applyNumberFormat="1" applyFont="1" applyFill="1" applyBorder="1" applyAlignment="1">
      <alignment vertical="center"/>
    </xf>
    <xf numFmtId="0" fontId="173" fillId="0" borderId="0" xfId="5" applyFont="1" applyFill="1" applyBorder="1" applyAlignment="1">
      <alignment horizontal="right" vertical="center" wrapText="1"/>
    </xf>
    <xf numFmtId="0" fontId="213" fillId="0" borderId="0" xfId="0" applyFont="1" applyFill="1" applyBorder="1" applyAlignment="1">
      <alignment horizontal="left" vertical="center"/>
    </xf>
    <xf numFmtId="172" fontId="213" fillId="0" borderId="0" xfId="0" applyNumberFormat="1" applyFont="1" applyFill="1" applyBorder="1" applyAlignment="1">
      <alignment vertical="center"/>
    </xf>
    <xf numFmtId="178" fontId="213" fillId="0" borderId="0" xfId="0" applyNumberFormat="1" applyFont="1" applyFill="1" applyBorder="1" applyAlignment="1">
      <alignment vertical="center"/>
    </xf>
    <xf numFmtId="0" fontId="213" fillId="0" borderId="0" xfId="0" applyFont="1" applyFill="1" applyAlignment="1">
      <alignment vertical="center"/>
    </xf>
    <xf numFmtId="4" fontId="173" fillId="0" borderId="0" xfId="0" applyNumberFormat="1" applyFont="1" applyFill="1" applyBorder="1" applyAlignment="1">
      <alignment vertical="center"/>
    </xf>
    <xf numFmtId="4" fontId="173" fillId="0" borderId="0" xfId="0" applyNumberFormat="1" applyFont="1" applyFill="1" applyBorder="1" applyAlignment="1">
      <alignment vertical="center" wrapText="1"/>
    </xf>
    <xf numFmtId="0" fontId="213" fillId="0" borderId="0" xfId="14" applyFont="1" applyFill="1" applyBorder="1" applyAlignment="1">
      <alignment horizontal="right" vertical="center" wrapText="1"/>
    </xf>
    <xf numFmtId="4" fontId="213" fillId="0" borderId="0" xfId="0" applyNumberFormat="1" applyFont="1" applyFill="1" applyBorder="1" applyAlignment="1">
      <alignment vertical="center"/>
    </xf>
    <xf numFmtId="168" fontId="174" fillId="0" borderId="38" xfId="1" applyFont="1" applyFill="1" applyBorder="1" applyAlignment="1">
      <alignment horizontal="right" wrapText="1"/>
    </xf>
    <xf numFmtId="0" fontId="174" fillId="0" borderId="38" xfId="43924" applyFont="1" applyFill="1" applyBorder="1" applyAlignment="1">
      <alignment wrapText="1"/>
    </xf>
    <xf numFmtId="0" fontId="174" fillId="0" borderId="38" xfId="43931" applyFont="1" applyFill="1" applyBorder="1" applyAlignment="1">
      <alignment horizontal="right" wrapText="1"/>
    </xf>
    <xf numFmtId="0" fontId="174" fillId="0" borderId="26" xfId="35104" applyFont="1" applyFill="1" applyBorder="1" applyAlignment="1">
      <alignment wrapText="1"/>
    </xf>
    <xf numFmtId="0" fontId="174" fillId="0" borderId="26" xfId="35104" applyFont="1" applyFill="1" applyBorder="1" applyAlignment="1">
      <alignment horizontal="right" wrapText="1"/>
    </xf>
    <xf numFmtId="168" fontId="174" fillId="0" borderId="26" xfId="1" applyFont="1" applyFill="1" applyBorder="1" applyAlignment="1">
      <alignment horizontal="right" wrapText="1"/>
    </xf>
    <xf numFmtId="179" fontId="173" fillId="0" borderId="1" xfId="35092" applyNumberFormat="1" applyFont="1" applyFill="1" applyBorder="1" applyAlignment="1">
      <alignment vertical="center"/>
    </xf>
    <xf numFmtId="172" fontId="173" fillId="0" borderId="1" xfId="35092" applyNumberFormat="1" applyFont="1" applyFill="1" applyBorder="1" applyAlignment="1">
      <alignment vertical="center"/>
    </xf>
    <xf numFmtId="0" fontId="173" fillId="0" borderId="45" xfId="35068" applyFont="1" applyFill="1" applyBorder="1" applyAlignment="1">
      <alignment horizontal="center"/>
    </xf>
    <xf numFmtId="0" fontId="173" fillId="0" borderId="1" xfId="35070" applyFont="1" applyFill="1" applyBorder="1" applyAlignment="1">
      <alignment vertical="center" wrapText="1"/>
    </xf>
    <xf numFmtId="0" fontId="173" fillId="0" borderId="1" xfId="35071" applyNumberFormat="1" applyFont="1" applyFill="1" applyBorder="1" applyAlignment="1">
      <alignment vertical="center"/>
    </xf>
    <xf numFmtId="168" fontId="173" fillId="0" borderId="46" xfId="1" applyFont="1" applyFill="1" applyBorder="1" applyAlignment="1">
      <alignment horizontal="right" vertical="center" wrapText="1"/>
    </xf>
    <xf numFmtId="0" fontId="173" fillId="0" borderId="1" xfId="14" applyFont="1" applyFill="1" applyBorder="1" applyAlignment="1">
      <alignment horizontal="center" vertical="center"/>
    </xf>
    <xf numFmtId="0" fontId="173" fillId="0" borderId="1" xfId="14" applyFont="1" applyFill="1" applyBorder="1" applyAlignment="1">
      <alignment horizontal="center" vertical="center" wrapText="1"/>
    </xf>
    <xf numFmtId="0" fontId="173" fillId="0" borderId="1" xfId="35072" applyFont="1" applyFill="1" applyBorder="1"/>
    <xf numFmtId="168" fontId="173" fillId="0" borderId="1" xfId="35072" applyNumberFormat="1" applyFont="1" applyFill="1" applyBorder="1"/>
    <xf numFmtId="0" fontId="173" fillId="0" borderId="1" xfId="35072" applyFont="1" applyFill="1" applyBorder="1" applyAlignment="1">
      <alignment horizontal="center"/>
    </xf>
    <xf numFmtId="0" fontId="173" fillId="0" borderId="1" xfId="4348" applyFont="1" applyFill="1" applyBorder="1" applyAlignment="1">
      <alignment horizontal="center"/>
    </xf>
    <xf numFmtId="0" fontId="173" fillId="0" borderId="1" xfId="0" applyFont="1" applyFill="1" applyBorder="1"/>
    <xf numFmtId="168" fontId="173" fillId="0" borderId="1" xfId="1" applyFont="1" applyFill="1" applyBorder="1"/>
    <xf numFmtId="0" fontId="173" fillId="0" borderId="1" xfId="4348" applyFont="1" applyFill="1" applyBorder="1" applyAlignment="1">
      <alignment horizontal="center" wrapText="1"/>
    </xf>
    <xf numFmtId="49" fontId="179" fillId="0" borderId="0" xfId="0" applyNumberFormat="1" applyFont="1" applyFill="1" applyAlignment="1">
      <alignment horizontal="left" vertical="center"/>
    </xf>
    <xf numFmtId="168" fontId="179" fillId="0" borderId="0" xfId="1" applyFont="1" applyFill="1" applyAlignment="1">
      <alignment horizontal="left" vertical="center"/>
    </xf>
    <xf numFmtId="168" fontId="173" fillId="0" borderId="0" xfId="1" applyFont="1" applyFill="1" applyBorder="1" applyAlignment="1">
      <alignment horizontal="left" vertical="center"/>
    </xf>
    <xf numFmtId="0" fontId="173" fillId="0" borderId="0" xfId="0" applyFont="1" applyFill="1" applyAlignment="1">
      <alignment horizontal="left"/>
    </xf>
    <xf numFmtId="0" fontId="173" fillId="0" borderId="0" xfId="0" applyFont="1" applyFill="1" applyAlignment="1">
      <alignment horizontal="left" vertical="center"/>
    </xf>
    <xf numFmtId="49" fontId="179" fillId="0" borderId="0" xfId="0" applyNumberFormat="1" applyFont="1" applyFill="1" applyAlignment="1">
      <alignment horizontal="left"/>
    </xf>
    <xf numFmtId="0" fontId="211" fillId="0" borderId="0" xfId="6" applyFont="1" applyFill="1" applyBorder="1" applyAlignment="1">
      <alignment horizontal="left" wrapText="1"/>
    </xf>
    <xf numFmtId="0" fontId="179" fillId="0" borderId="0" xfId="0" applyFont="1" applyFill="1" applyAlignment="1">
      <alignment horizontal="left"/>
    </xf>
    <xf numFmtId="168" fontId="179" fillId="0" borderId="0" xfId="1" applyFont="1" applyFill="1" applyAlignment="1">
      <alignment horizontal="left"/>
    </xf>
    <xf numFmtId="168" fontId="173" fillId="0" borderId="0" xfId="1" applyFont="1" applyFill="1" applyBorder="1" applyAlignment="1">
      <alignment horizontal="left"/>
    </xf>
    <xf numFmtId="0" fontId="211" fillId="0" borderId="0" xfId="6" applyFont="1" applyFill="1" applyBorder="1" applyAlignment="1">
      <alignment wrapText="1"/>
    </xf>
    <xf numFmtId="168" fontId="173" fillId="0" borderId="0" xfId="1" applyFont="1" applyFill="1" applyAlignment="1">
      <alignment horizontal="left" vertical="center"/>
    </xf>
    <xf numFmtId="168" fontId="173" fillId="0" borderId="1" xfId="1" applyFont="1" applyFill="1" applyBorder="1" applyAlignment="1">
      <alignment horizontal="center" wrapText="1"/>
    </xf>
    <xf numFmtId="172" fontId="173" fillId="0" borderId="1" xfId="0" applyNumberFormat="1" applyFont="1" applyFill="1" applyBorder="1" applyAlignment="1">
      <alignment horizontal="center"/>
    </xf>
    <xf numFmtId="179" fontId="173" fillId="0" borderId="1" xfId="0" applyNumberFormat="1" applyFont="1" applyFill="1" applyBorder="1" applyAlignment="1">
      <alignment horizontal="center"/>
    </xf>
    <xf numFmtId="168" fontId="173" fillId="0" borderId="1" xfId="1" applyFont="1" applyFill="1" applyBorder="1" applyAlignment="1">
      <alignment horizontal="center"/>
    </xf>
    <xf numFmtId="172" fontId="173" fillId="0" borderId="1" xfId="0" applyNumberFormat="1" applyFont="1" applyFill="1" applyBorder="1" applyAlignment="1">
      <alignment horizontal="center" wrapText="1"/>
    </xf>
    <xf numFmtId="179" fontId="173" fillId="0" borderId="1" xfId="0" applyNumberFormat="1" applyFont="1" applyFill="1" applyBorder="1" applyAlignment="1">
      <alignment horizontal="center" wrapText="1"/>
    </xf>
    <xf numFmtId="172" fontId="235" fillId="0" borderId="1" xfId="0" applyNumberFormat="1" applyFont="1" applyFill="1" applyBorder="1" applyAlignment="1">
      <alignment horizontal="center" vertical="center" wrapText="1"/>
    </xf>
    <xf numFmtId="179" fontId="235" fillId="0" borderId="1" xfId="0" applyNumberFormat="1" applyFont="1" applyFill="1" applyBorder="1" applyAlignment="1">
      <alignment horizontal="center" vertical="center" wrapText="1"/>
    </xf>
    <xf numFmtId="168" fontId="235" fillId="0" borderId="1" xfId="1" applyFont="1" applyFill="1" applyBorder="1" applyAlignment="1">
      <alignment horizontal="center" vertical="center" wrapText="1"/>
    </xf>
    <xf numFmtId="0" fontId="173" fillId="0" borderId="1" xfId="0" applyFont="1" applyFill="1" applyBorder="1" applyAlignment="1">
      <alignment horizontal="center" vertical="center" wrapText="1"/>
    </xf>
    <xf numFmtId="0" fontId="187" fillId="30" borderId="1" xfId="0" applyFont="1" applyFill="1" applyBorder="1" applyAlignment="1">
      <alignment horizontal="center" vertical="center"/>
    </xf>
    <xf numFmtId="168" fontId="187" fillId="30" borderId="1" xfId="1" applyFont="1" applyFill="1" applyBorder="1" applyAlignment="1">
      <alignment horizontal="center" vertical="center"/>
    </xf>
    <xf numFmtId="0" fontId="187" fillId="30" borderId="1" xfId="0" applyFont="1" applyFill="1" applyBorder="1" applyAlignment="1">
      <alignment horizontal="center" vertical="center" wrapText="1"/>
    </xf>
    <xf numFmtId="0" fontId="237" fillId="0" borderId="38" xfId="43942" applyFont="1" applyFill="1" applyBorder="1" applyAlignment="1">
      <alignment wrapText="1"/>
    </xf>
    <xf numFmtId="168" fontId="179" fillId="0" borderId="0" xfId="1" applyNumberFormat="1" applyFont="1" applyFill="1" applyAlignment="1">
      <alignment horizontal="centerContinuous" vertical="center"/>
    </xf>
    <xf numFmtId="168" fontId="179" fillId="0" borderId="0" xfId="1" applyNumberFormat="1" applyFont="1" applyFill="1" applyAlignment="1">
      <alignment vertical="center"/>
    </xf>
    <xf numFmtId="168" fontId="179" fillId="0" borderId="0" xfId="1" applyNumberFormat="1" applyFont="1" applyFill="1" applyAlignment="1">
      <alignment horizontal="center" vertical="center" wrapText="1"/>
    </xf>
    <xf numFmtId="168" fontId="179" fillId="0" borderId="0" xfId="1" applyNumberFormat="1" applyFont="1" applyFill="1" applyAlignment="1">
      <alignment horizontal="left"/>
    </xf>
    <xf numFmtId="168" fontId="211" fillId="0" borderId="0" xfId="1" applyNumberFormat="1" applyFont="1" applyFill="1" applyBorder="1" applyAlignment="1">
      <alignment horizontal="left" vertical="center" wrapText="1"/>
    </xf>
    <xf numFmtId="168" fontId="187" fillId="30" borderId="1" xfId="1" applyNumberFormat="1" applyFont="1" applyFill="1" applyBorder="1" applyAlignment="1">
      <alignment horizontal="center" vertical="center" wrapText="1"/>
    </xf>
    <xf numFmtId="168" fontId="179" fillId="0" borderId="0" xfId="1" applyNumberFormat="1" applyFont="1" applyFill="1" applyBorder="1" applyAlignment="1">
      <alignment vertical="center"/>
    </xf>
    <xf numFmtId="168" fontId="179" fillId="0" borderId="0" xfId="1" applyNumberFormat="1" applyFont="1" applyFill="1" applyAlignment="1">
      <alignment horizontal="left" vertical="center"/>
    </xf>
    <xf numFmtId="168" fontId="179" fillId="0" borderId="0" xfId="1" applyNumberFormat="1" applyFont="1" applyFill="1" applyAlignment="1">
      <alignment horizontal="center" vertical="center"/>
    </xf>
    <xf numFmtId="168" fontId="187" fillId="0" borderId="0" xfId="1" applyNumberFormat="1" applyFont="1" applyFill="1" applyBorder="1" applyAlignment="1">
      <alignment horizontal="center" vertical="center"/>
    </xf>
    <xf numFmtId="168" fontId="187" fillId="0" borderId="0" xfId="1" applyNumberFormat="1" applyFont="1" applyFill="1" applyAlignment="1">
      <alignment vertical="center"/>
    </xf>
    <xf numFmtId="0" fontId="240" fillId="0" borderId="0" xfId="0" applyFont="1" applyFill="1" applyAlignment="1">
      <alignment vertical="center"/>
    </xf>
    <xf numFmtId="0" fontId="180" fillId="0" borderId="0" xfId="0" applyFont="1" applyFill="1" applyAlignment="1">
      <alignment vertical="center" wrapText="1"/>
    </xf>
    <xf numFmtId="0" fontId="180" fillId="0" borderId="0" xfId="0" applyFont="1" applyFill="1" applyAlignment="1">
      <alignment vertical="center"/>
    </xf>
    <xf numFmtId="168" fontId="180" fillId="0" borderId="0" xfId="1" applyFont="1" applyFill="1" applyAlignment="1">
      <alignment vertical="center"/>
    </xf>
    <xf numFmtId="168" fontId="241" fillId="0" borderId="0" xfId="1" applyFont="1" applyFill="1" applyAlignment="1">
      <alignment vertical="center"/>
    </xf>
    <xf numFmtId="0" fontId="241" fillId="0" borderId="0" xfId="0" applyFont="1" applyFill="1" applyAlignment="1">
      <alignment vertical="center"/>
    </xf>
    <xf numFmtId="169" fontId="180" fillId="0" borderId="0" xfId="1" applyNumberFormat="1" applyFont="1" applyFill="1" applyAlignment="1">
      <alignment vertical="center"/>
    </xf>
    <xf numFmtId="0" fontId="187" fillId="0" borderId="1" xfId="0" applyFont="1" applyFill="1" applyBorder="1" applyAlignment="1">
      <alignment horizontal="center" vertical="center" wrapText="1"/>
    </xf>
    <xf numFmtId="167" fontId="178" fillId="0" borderId="1" xfId="35093" applyNumberFormat="1" applyFont="1" applyFill="1" applyBorder="1" applyAlignment="1">
      <alignment vertical="center"/>
    </xf>
    <xf numFmtId="167" fontId="182" fillId="0" borderId="1" xfId="35093" applyNumberFormat="1" applyFont="1" applyFill="1" applyBorder="1" applyAlignment="1">
      <alignment horizontal="center" vertical="center"/>
    </xf>
    <xf numFmtId="168" fontId="187" fillId="0" borderId="1" xfId="1" applyNumberFormat="1" applyFont="1" applyFill="1" applyBorder="1" applyAlignment="1">
      <alignment horizontal="center" vertical="center" wrapText="1"/>
    </xf>
    <xf numFmtId="0" fontId="213" fillId="0" borderId="4" xfId="0" applyFont="1" applyFill="1" applyBorder="1" applyAlignment="1">
      <alignment horizontal="center" vertical="center"/>
    </xf>
    <xf numFmtId="0" fontId="173" fillId="0" borderId="8" xfId="35074" applyFont="1" applyFill="1" applyBorder="1" applyAlignment="1">
      <alignment vertical="center"/>
    </xf>
    <xf numFmtId="0" fontId="237" fillId="0" borderId="38" xfId="43941" applyFont="1" applyFill="1" applyBorder="1" applyAlignment="1">
      <alignment vertical="center" wrapText="1"/>
    </xf>
    <xf numFmtId="0" fontId="174" fillId="0" borderId="38" xfId="43902" applyFont="1" applyFill="1" applyBorder="1" applyAlignment="1">
      <alignment horizontal="right" vertical="center" wrapText="1"/>
    </xf>
    <xf numFmtId="4" fontId="174" fillId="0" borderId="38" xfId="43902" applyNumberFormat="1" applyFont="1" applyFill="1" applyBorder="1" applyAlignment="1">
      <alignment horizontal="right" vertical="center" wrapText="1"/>
    </xf>
    <xf numFmtId="0" fontId="179" fillId="0" borderId="0" xfId="35069" applyFont="1" applyFill="1" applyBorder="1" applyAlignment="1">
      <alignment vertical="center" wrapText="1"/>
    </xf>
    <xf numFmtId="0" fontId="179" fillId="0" borderId="0" xfId="35069" applyFont="1" applyFill="1" applyBorder="1" applyAlignment="1">
      <alignment horizontal="right" vertical="center" wrapText="1"/>
    </xf>
    <xf numFmtId="0" fontId="173" fillId="0" borderId="26" xfId="35078" applyFont="1" applyFill="1" applyBorder="1" applyAlignment="1">
      <alignment horizontal="right" vertical="center" wrapText="1"/>
    </xf>
    <xf numFmtId="0" fontId="174" fillId="0" borderId="26" xfId="35126" applyFont="1" applyFill="1" applyBorder="1" applyAlignment="1">
      <alignment horizontal="right" vertical="center" wrapText="1"/>
    </xf>
    <xf numFmtId="0" fontId="237" fillId="27" borderId="37" xfId="43942" applyFont="1" applyFill="1" applyBorder="1" applyAlignment="1">
      <alignment horizontal="center"/>
    </xf>
    <xf numFmtId="0" fontId="245" fillId="0" borderId="38" xfId="43942" applyFont="1" applyFill="1" applyBorder="1" applyAlignment="1">
      <alignment wrapText="1"/>
    </xf>
    <xf numFmtId="0" fontId="28" fillId="0" borderId="0" xfId="43954"/>
    <xf numFmtId="0" fontId="244" fillId="0" borderId="0" xfId="43954" applyFont="1"/>
    <xf numFmtId="172" fontId="179" fillId="0" borderId="1" xfId="0" applyNumberFormat="1" applyFont="1" applyFill="1" applyBorder="1" applyAlignment="1">
      <alignment horizontal="center" vertical="center"/>
    </xf>
    <xf numFmtId="172" fontId="179" fillId="0" borderId="1" xfId="43899" applyNumberFormat="1" applyFont="1" applyFill="1" applyBorder="1" applyAlignment="1">
      <alignment horizontal="center" vertical="center"/>
    </xf>
    <xf numFmtId="179" fontId="179" fillId="0" borderId="0" xfId="0" applyNumberFormat="1" applyFont="1" applyFill="1" applyAlignment="1">
      <alignment horizontal="center" vertical="center" wrapText="1"/>
    </xf>
    <xf numFmtId="0" fontId="247" fillId="27" borderId="37" xfId="43962" applyFont="1" applyFill="1" applyBorder="1" applyAlignment="1">
      <alignment horizontal="center"/>
    </xf>
    <xf numFmtId="0" fontId="247" fillId="0" borderId="38" xfId="43962" applyFont="1" applyFill="1" applyBorder="1" applyAlignment="1">
      <alignment wrapText="1"/>
    </xf>
    <xf numFmtId="0" fontId="247" fillId="0" borderId="38" xfId="43962" applyFont="1" applyFill="1" applyBorder="1" applyAlignment="1">
      <alignment horizontal="right" wrapText="1"/>
    </xf>
    <xf numFmtId="4" fontId="247" fillId="0" borderId="38" xfId="43962" applyNumberFormat="1" applyFont="1" applyFill="1" applyBorder="1" applyAlignment="1">
      <alignment horizontal="right" wrapText="1"/>
    </xf>
    <xf numFmtId="0" fontId="173" fillId="0" borderId="0" xfId="0" applyFont="1" applyFill="1" applyAlignment="1">
      <alignment horizontal="center" vertical="center" wrapText="1"/>
    </xf>
    <xf numFmtId="168" fontId="0" fillId="0" borderId="0" xfId="0" applyNumberFormat="1"/>
    <xf numFmtId="0" fontId="175" fillId="0" borderId="38" xfId="35106" applyFont="1" applyFill="1" applyBorder="1" applyAlignment="1">
      <alignment wrapText="1"/>
    </xf>
    <xf numFmtId="0" fontId="175" fillId="0" borderId="38" xfId="43998" applyFont="1" applyFill="1" applyBorder="1" applyAlignment="1">
      <alignment wrapText="1"/>
    </xf>
    <xf numFmtId="0" fontId="175" fillId="0" borderId="38" xfId="43998" applyFont="1" applyFill="1" applyBorder="1" applyAlignment="1">
      <alignment horizontal="right" wrapText="1"/>
    </xf>
    <xf numFmtId="0" fontId="187" fillId="0" borderId="0" xfId="0" applyFont="1" applyFill="1" applyBorder="1" applyAlignment="1">
      <alignment horizontal="center" vertical="center"/>
    </xf>
    <xf numFmtId="4" fontId="179" fillId="0" borderId="0" xfId="0" applyNumberFormat="1" applyFont="1" applyFill="1" applyBorder="1" applyAlignment="1">
      <alignment horizontal="left" vertical="center"/>
    </xf>
    <xf numFmtId="4" fontId="254" fillId="0" borderId="0" xfId="0" applyNumberFormat="1" applyFont="1" applyFill="1" applyBorder="1" applyAlignment="1">
      <alignment horizontal="center" vertical="center"/>
    </xf>
    <xf numFmtId="4" fontId="179" fillId="0" borderId="0" xfId="0" applyNumberFormat="1" applyFont="1" applyFill="1" applyBorder="1" applyAlignment="1">
      <alignment horizontal="center" vertical="center" wrapText="1"/>
    </xf>
    <xf numFmtId="0" fontId="187" fillId="0" borderId="6" xfId="0" applyFont="1" applyFill="1" applyBorder="1" applyAlignment="1">
      <alignment horizontal="center" vertical="center" wrapText="1"/>
    </xf>
    <xf numFmtId="199" fontId="187" fillId="0" borderId="6" xfId="0" applyNumberFormat="1" applyFont="1" applyFill="1" applyBorder="1" applyAlignment="1">
      <alignment horizontal="center" vertical="center"/>
    </xf>
    <xf numFmtId="168" fontId="187" fillId="0" borderId="6" xfId="1" applyNumberFormat="1" applyFont="1" applyFill="1" applyBorder="1" applyAlignment="1">
      <alignment horizontal="center" vertical="center" wrapText="1"/>
    </xf>
    <xf numFmtId="0" fontId="179" fillId="0" borderId="42" xfId="0" applyFont="1" applyFill="1" applyBorder="1" applyAlignment="1">
      <alignment horizontal="center" vertical="center" wrapText="1"/>
    </xf>
    <xf numFmtId="9" fontId="179" fillId="0" borderId="43" xfId="2" applyNumberFormat="1" applyFont="1" applyFill="1" applyBorder="1" applyAlignment="1">
      <alignment horizontal="center" vertical="center" wrapText="1"/>
    </xf>
    <xf numFmtId="0" fontId="179" fillId="0" borderId="41" xfId="0" applyFont="1" applyFill="1" applyBorder="1" applyAlignment="1">
      <alignment horizontal="center" vertical="center" wrapText="1"/>
    </xf>
    <xf numFmtId="199" fontId="179" fillId="0" borderId="8" xfId="0" applyNumberFormat="1" applyFont="1" applyFill="1" applyBorder="1" applyAlignment="1">
      <alignment horizontal="center" vertical="center"/>
    </xf>
    <xf numFmtId="8" fontId="179" fillId="0" borderId="8" xfId="1" applyNumberFormat="1" applyFont="1" applyFill="1" applyBorder="1" applyAlignment="1">
      <alignment horizontal="center" vertical="center"/>
    </xf>
    <xf numFmtId="8" fontId="179" fillId="0" borderId="1" xfId="1" applyNumberFormat="1" applyFont="1" applyFill="1" applyBorder="1" applyAlignment="1">
      <alignment horizontal="center" vertical="center"/>
    </xf>
    <xf numFmtId="0" fontId="179" fillId="0" borderId="44" xfId="0" applyFont="1" applyFill="1" applyBorder="1" applyAlignment="1">
      <alignment horizontal="center" vertical="center" wrapText="1"/>
    </xf>
    <xf numFmtId="199" fontId="179" fillId="0" borderId="40" xfId="0" applyNumberFormat="1" applyFont="1" applyFill="1" applyBorder="1" applyAlignment="1">
      <alignment horizontal="center" vertical="center"/>
    </xf>
    <xf numFmtId="8" fontId="179" fillId="0" borderId="40" xfId="1" applyNumberFormat="1" applyFont="1" applyFill="1" applyBorder="1" applyAlignment="1">
      <alignment horizontal="center" vertical="center"/>
    </xf>
    <xf numFmtId="4" fontId="187" fillId="0" borderId="0" xfId="0" applyNumberFormat="1" applyFont="1" applyFill="1" applyBorder="1" applyAlignment="1">
      <alignment horizontal="center" vertical="center"/>
    </xf>
    <xf numFmtId="199" fontId="187" fillId="0" borderId="6" xfId="1" applyNumberFormat="1" applyFont="1" applyFill="1" applyBorder="1" applyAlignment="1">
      <alignment horizontal="center" vertical="center"/>
    </xf>
    <xf numFmtId="8" fontId="187" fillId="0" borderId="6" xfId="1" applyNumberFormat="1" applyFont="1" applyFill="1" applyBorder="1" applyAlignment="1">
      <alignment horizontal="center" vertical="center"/>
    </xf>
    <xf numFmtId="9" fontId="187" fillId="0" borderId="6" xfId="2" applyNumberFormat="1" applyFont="1" applyFill="1" applyBorder="1" applyAlignment="1">
      <alignment horizontal="center" vertical="center" wrapText="1"/>
    </xf>
    <xf numFmtId="199" fontId="187" fillId="0" borderId="0" xfId="1" applyNumberFormat="1" applyFont="1" applyFill="1" applyBorder="1" applyAlignment="1">
      <alignment horizontal="center" vertical="center" wrapText="1"/>
    </xf>
    <xf numFmtId="183" fontId="187" fillId="0" borderId="0" xfId="1" applyNumberFormat="1" applyFont="1" applyFill="1" applyBorder="1" applyAlignment="1">
      <alignment horizontal="center" vertical="center"/>
    </xf>
    <xf numFmtId="168" fontId="187" fillId="0" borderId="0" xfId="1" applyNumberFormat="1" applyFont="1" applyFill="1" applyBorder="1" applyAlignment="1">
      <alignment horizontal="center" vertical="center" wrapText="1"/>
    </xf>
    <xf numFmtId="199" fontId="179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168" fontId="187" fillId="0" borderId="1" xfId="1" applyFont="1" applyFill="1" applyBorder="1" applyAlignment="1">
      <alignment horizontal="center" vertical="center"/>
    </xf>
    <xf numFmtId="1" fontId="182" fillId="0" borderId="1" xfId="0" applyNumberFormat="1" applyFont="1" applyFill="1" applyBorder="1" applyAlignment="1">
      <alignment horizontal="center" vertical="center" wrapText="1"/>
    </xf>
    <xf numFmtId="200" fontId="182" fillId="0" borderId="1" xfId="0" applyNumberFormat="1" applyFont="1" applyFill="1" applyBorder="1" applyAlignment="1">
      <alignment horizontal="center" vertical="center" wrapText="1"/>
    </xf>
    <xf numFmtId="0" fontId="179" fillId="0" borderId="0" xfId="35080" applyFont="1" applyFill="1" applyBorder="1" applyAlignment="1">
      <alignment horizontal="center" vertical="center" wrapText="1"/>
    </xf>
    <xf numFmtId="0" fontId="187" fillId="0" borderId="0" xfId="0" applyFont="1" applyFill="1" applyBorder="1" applyAlignment="1">
      <alignment horizontal="center" vertical="center"/>
    </xf>
    <xf numFmtId="168" fontId="187" fillId="0" borderId="1" xfId="1" applyNumberFormat="1" applyFont="1" applyFill="1" applyBorder="1" applyAlignment="1">
      <alignment vertical="center"/>
    </xf>
    <xf numFmtId="0" fontId="187" fillId="0" borderId="1" xfId="0" applyFont="1" applyFill="1" applyBorder="1" applyAlignment="1">
      <alignment vertical="center"/>
    </xf>
    <xf numFmtId="168" fontId="179" fillId="0" borderId="1" xfId="1" applyFont="1" applyFill="1" applyBorder="1" applyAlignment="1">
      <alignment vertical="center"/>
    </xf>
    <xf numFmtId="43" fontId="179" fillId="0" borderId="0" xfId="0" applyNumberFormat="1" applyFont="1" applyFill="1" applyAlignment="1">
      <alignment vertical="center"/>
    </xf>
    <xf numFmtId="9" fontId="179" fillId="0" borderId="1" xfId="2" applyFont="1" applyFill="1" applyBorder="1" applyAlignment="1">
      <alignment horizontal="center" vertical="center" wrapText="1"/>
    </xf>
    <xf numFmtId="9" fontId="187" fillId="0" borderId="1" xfId="0" applyNumberFormat="1" applyFont="1" applyFill="1" applyBorder="1" applyAlignment="1">
      <alignment horizontal="center" vertical="center" wrapText="1"/>
    </xf>
    <xf numFmtId="0" fontId="175" fillId="0" borderId="48" xfId="35134" applyFont="1" applyBorder="1" applyAlignment="1">
      <alignment wrapText="1"/>
    </xf>
    <xf numFmtId="0" fontId="175" fillId="0" borderId="48" xfId="35134" applyFont="1" applyBorder="1" applyAlignment="1">
      <alignment horizontal="right" wrapText="1"/>
    </xf>
    <xf numFmtId="168" fontId="175" fillId="0" borderId="48" xfId="1" applyFont="1" applyFill="1" applyBorder="1" applyAlignment="1">
      <alignment horizontal="right" wrapText="1"/>
    </xf>
    <xf numFmtId="0" fontId="240" fillId="0" borderId="0" xfId="0" applyFont="1" applyFill="1" applyAlignment="1">
      <alignment horizontal="left" vertical="center"/>
    </xf>
    <xf numFmtId="4" fontId="240" fillId="0" borderId="0" xfId="0" applyNumberFormat="1" applyFont="1" applyFill="1" applyBorder="1" applyAlignment="1">
      <alignment horizontal="center" vertical="center"/>
    </xf>
    <xf numFmtId="168" fontId="240" fillId="0" borderId="0" xfId="1" applyFont="1" applyFill="1" applyBorder="1" applyAlignment="1">
      <alignment vertical="center"/>
    </xf>
    <xf numFmtId="43" fontId="240" fillId="0" borderId="0" xfId="0" applyNumberFormat="1" applyFont="1" applyFill="1" applyBorder="1" applyAlignment="1">
      <alignment vertical="center"/>
    </xf>
    <xf numFmtId="4" fontId="240" fillId="0" borderId="0" xfId="0" applyNumberFormat="1" applyFont="1" applyFill="1" applyBorder="1" applyAlignment="1">
      <alignment vertical="center"/>
    </xf>
    <xf numFmtId="0" fontId="173" fillId="2" borderId="0" xfId="0" applyFont="1" applyFill="1" applyBorder="1" applyAlignment="1">
      <alignment vertical="center"/>
    </xf>
    <xf numFmtId="0" fontId="213" fillId="2" borderId="0" xfId="0" applyFont="1" applyFill="1" applyBorder="1" applyAlignment="1">
      <alignment vertical="center"/>
    </xf>
    <xf numFmtId="0" fontId="179" fillId="2" borderId="0" xfId="0" applyFont="1" applyFill="1" applyBorder="1" applyAlignment="1">
      <alignment vertical="center"/>
    </xf>
    <xf numFmtId="17" fontId="187" fillId="2" borderId="0" xfId="0" applyNumberFormat="1" applyFont="1" applyFill="1" applyBorder="1" applyAlignment="1">
      <alignment vertical="center" wrapText="1"/>
    </xf>
    <xf numFmtId="0" fontId="213" fillId="2" borderId="0" xfId="35074" applyFont="1" applyFill="1" applyBorder="1" applyAlignment="1">
      <alignment vertical="center"/>
    </xf>
    <xf numFmtId="0" fontId="213" fillId="2" borderId="0" xfId="0" applyFont="1" applyFill="1" applyBorder="1" applyAlignment="1">
      <alignment horizontal="center" vertical="center"/>
    </xf>
    <xf numFmtId="0" fontId="187" fillId="2" borderId="0" xfId="0" applyFont="1" applyFill="1" applyBorder="1" applyAlignment="1">
      <alignment horizontal="center" vertical="center"/>
    </xf>
    <xf numFmtId="0" fontId="173" fillId="2" borderId="0" xfId="35074" applyFont="1" applyFill="1" applyBorder="1" applyAlignment="1">
      <alignment vertical="center"/>
    </xf>
    <xf numFmtId="170" fontId="173" fillId="2" borderId="0" xfId="1" applyNumberFormat="1" applyFont="1" applyFill="1" applyBorder="1" applyAlignment="1">
      <alignment horizontal="center" vertical="center"/>
    </xf>
    <xf numFmtId="172" fontId="173" fillId="2" borderId="0" xfId="0" applyNumberFormat="1" applyFont="1" applyFill="1" applyBorder="1" applyAlignment="1">
      <alignment vertical="center"/>
    </xf>
    <xf numFmtId="170" fontId="179" fillId="2" borderId="0" xfId="1" applyNumberFormat="1" applyFont="1" applyFill="1" applyBorder="1" applyAlignment="1">
      <alignment horizontal="center" vertical="center"/>
    </xf>
    <xf numFmtId="172" fontId="179" fillId="2" borderId="0" xfId="0" applyNumberFormat="1" applyFont="1" applyFill="1" applyBorder="1" applyAlignment="1">
      <alignment vertical="center"/>
    </xf>
    <xf numFmtId="177" fontId="213" fillId="2" borderId="0" xfId="0" applyNumberFormat="1" applyFont="1" applyFill="1" applyBorder="1" applyAlignment="1">
      <alignment horizontal="center" vertical="center"/>
    </xf>
    <xf numFmtId="170" fontId="213" fillId="2" borderId="0" xfId="1" applyNumberFormat="1" applyFont="1" applyFill="1" applyBorder="1" applyAlignment="1">
      <alignment horizontal="center" vertical="center"/>
    </xf>
    <xf numFmtId="175" fontId="173" fillId="2" borderId="0" xfId="0" applyNumberFormat="1" applyFont="1" applyFill="1" applyBorder="1" applyAlignment="1">
      <alignment vertical="center"/>
    </xf>
    <xf numFmtId="170" fontId="187" fillId="2" borderId="0" xfId="1" applyNumberFormat="1" applyFont="1" applyFill="1" applyBorder="1" applyAlignment="1">
      <alignment horizontal="left" vertical="center"/>
    </xf>
    <xf numFmtId="175" fontId="179" fillId="2" borderId="0" xfId="0" applyNumberFormat="1" applyFont="1" applyFill="1" applyBorder="1" applyAlignment="1">
      <alignment vertical="center"/>
    </xf>
    <xf numFmtId="169" fontId="179" fillId="2" borderId="0" xfId="1" applyNumberFormat="1" applyFont="1" applyFill="1" applyBorder="1" applyAlignment="1">
      <alignment vertical="center"/>
    </xf>
    <xf numFmtId="1" fontId="179" fillId="2" borderId="0" xfId="0" applyNumberFormat="1" applyFont="1" applyFill="1" applyBorder="1" applyAlignment="1">
      <alignment vertical="center"/>
    </xf>
    <xf numFmtId="0" fontId="256" fillId="27" borderId="47" xfId="44029" applyFont="1" applyFill="1" applyBorder="1" applyAlignment="1">
      <alignment horizontal="center"/>
    </xf>
    <xf numFmtId="0" fontId="175" fillId="27" borderId="47" xfId="44033" applyFont="1" applyFill="1" applyBorder="1" applyAlignment="1">
      <alignment horizontal="center"/>
    </xf>
    <xf numFmtId="0" fontId="175" fillId="0" borderId="50" xfId="44033" applyFont="1" applyFill="1" applyBorder="1" applyAlignment="1">
      <alignment wrapText="1"/>
    </xf>
    <xf numFmtId="0" fontId="175" fillId="0" borderId="50" xfId="44033" applyFont="1" applyFill="1" applyBorder="1" applyAlignment="1">
      <alignment horizontal="right" wrapText="1"/>
    </xf>
    <xf numFmtId="4" fontId="175" fillId="0" borderId="50" xfId="44033" applyNumberFormat="1" applyFont="1" applyFill="1" applyBorder="1" applyAlignment="1">
      <alignment horizontal="right" wrapText="1"/>
    </xf>
    <xf numFmtId="0" fontId="256" fillId="27" borderId="47" xfId="44034" applyFont="1" applyFill="1" applyBorder="1" applyAlignment="1">
      <alignment horizontal="center"/>
    </xf>
    <xf numFmtId="0" fontId="256" fillId="0" borderId="50" xfId="44034" applyFont="1" applyFill="1" applyBorder="1" applyAlignment="1">
      <alignment wrapText="1"/>
    </xf>
    <xf numFmtId="0" fontId="256" fillId="0" borderId="50" xfId="44034" applyFont="1" applyFill="1" applyBorder="1" applyAlignment="1">
      <alignment horizontal="right" wrapText="1"/>
    </xf>
    <xf numFmtId="4" fontId="256" fillId="0" borderId="50" xfId="44034" applyNumberFormat="1" applyFont="1" applyFill="1" applyBorder="1" applyAlignment="1">
      <alignment horizontal="right" wrapText="1"/>
    </xf>
    <xf numFmtId="0" fontId="256" fillId="29" borderId="50" xfId="35106" applyFont="1" applyFill="1" applyBorder="1" applyAlignment="1">
      <alignment horizontal="right" wrapText="1"/>
    </xf>
    <xf numFmtId="0" fontId="256" fillId="29" borderId="50" xfId="35106" applyFont="1" applyFill="1" applyBorder="1" applyAlignment="1">
      <alignment wrapText="1"/>
    </xf>
    <xf numFmtId="0" fontId="0" fillId="29" borderId="0" xfId="0" applyFill="1"/>
    <xf numFmtId="0" fontId="69" fillId="0" borderId="0" xfId="35093" applyFill="1"/>
    <xf numFmtId="0" fontId="173" fillId="0" borderId="0" xfId="0" applyFont="1" applyFill="1" applyAlignment="1">
      <alignment horizontal="center" vertical="center" wrapText="1"/>
    </xf>
    <xf numFmtId="0" fontId="216" fillId="0" borderId="0" xfId="35060" applyFill="1"/>
    <xf numFmtId="0" fontId="216" fillId="0" borderId="21" xfId="35060" applyBorder="1"/>
    <xf numFmtId="10" fontId="179" fillId="0" borderId="0" xfId="35080" applyNumberFormat="1" applyFont="1" applyFill="1" applyAlignment="1">
      <alignment horizontal="center" vertical="center" wrapText="1"/>
    </xf>
    <xf numFmtId="0" fontId="256" fillId="29" borderId="0" xfId="35106" applyFont="1" applyFill="1" applyBorder="1" applyAlignment="1">
      <alignment horizontal="right" wrapText="1"/>
    </xf>
    <xf numFmtId="0" fontId="237" fillId="0" borderId="0" xfId="43942" applyFont="1" applyFill="1" applyBorder="1" applyAlignment="1">
      <alignment wrapText="1"/>
    </xf>
    <xf numFmtId="212" fontId="179" fillId="0" borderId="1" xfId="0" applyNumberFormat="1" applyFont="1" applyFill="1" applyBorder="1" applyAlignment="1">
      <alignment horizontal="center" vertical="center" wrapText="1"/>
    </xf>
    <xf numFmtId="179" fontId="187" fillId="2" borderId="1" xfId="35092" applyNumberFormat="1" applyFont="1" applyFill="1" applyBorder="1" applyAlignment="1">
      <alignment horizontal="center" vertical="center"/>
    </xf>
    <xf numFmtId="1" fontId="187" fillId="2" borderId="1" xfId="8850" applyNumberFormat="1" applyFont="1" applyFill="1" applyBorder="1" applyAlignment="1">
      <alignment horizontal="center" vertical="center" wrapText="1"/>
    </xf>
    <xf numFmtId="179" fontId="187" fillId="2" borderId="1" xfId="0" applyNumberFormat="1" applyFont="1" applyFill="1" applyBorder="1" applyAlignment="1">
      <alignment horizontal="center" vertical="center" wrapText="1"/>
    </xf>
    <xf numFmtId="179" fontId="187" fillId="2" borderId="8" xfId="0" applyNumberFormat="1" applyFont="1" applyFill="1" applyBorder="1" applyAlignment="1">
      <alignment horizontal="center" vertical="center" wrapText="1"/>
    </xf>
    <xf numFmtId="0" fontId="28" fillId="0" borderId="0" xfId="43954" applyFill="1"/>
    <xf numFmtId="0" fontId="187" fillId="0" borderId="0" xfId="0" applyFont="1" applyFill="1" applyBorder="1" applyAlignment="1">
      <alignment horizontal="center" vertical="center"/>
    </xf>
    <xf numFmtId="0" fontId="179" fillId="0" borderId="0" xfId="35080" applyFont="1" applyFill="1" applyBorder="1" applyAlignment="1">
      <alignment horizontal="center" vertical="center" wrapText="1"/>
    </xf>
    <xf numFmtId="0" fontId="179" fillId="0" borderId="1" xfId="0" applyFont="1" applyFill="1" applyBorder="1" applyAlignment="1">
      <alignment horizontal="center"/>
    </xf>
    <xf numFmtId="0" fontId="175" fillId="0" borderId="50" xfId="44034" applyFont="1" applyFill="1" applyBorder="1" applyAlignment="1">
      <alignment wrapText="1"/>
    </xf>
    <xf numFmtId="173" fontId="179" fillId="0" borderId="0" xfId="2" applyNumberFormat="1" applyFont="1" applyFill="1" applyAlignment="1">
      <alignment horizontal="center" vertical="center"/>
    </xf>
    <xf numFmtId="173" fontId="173" fillId="0" borderId="0" xfId="2" applyNumberFormat="1" applyFont="1" applyFill="1" applyAlignment="1">
      <alignment horizontal="center" vertical="center"/>
    </xf>
    <xf numFmtId="173" fontId="187" fillId="0" borderId="0" xfId="2" applyNumberFormat="1" applyFont="1" applyFill="1" applyAlignment="1">
      <alignment horizontal="center" vertical="center"/>
    </xf>
    <xf numFmtId="173" fontId="213" fillId="0" borderId="0" xfId="2" applyNumberFormat="1" applyFont="1" applyFill="1" applyAlignment="1">
      <alignment horizontal="center" vertical="center"/>
    </xf>
    <xf numFmtId="168" fontId="240" fillId="0" borderId="1" xfId="1" applyFont="1" applyFill="1" applyBorder="1" applyAlignment="1">
      <alignment vertical="center"/>
    </xf>
    <xf numFmtId="0" fontId="179" fillId="0" borderId="28" xfId="0" applyFont="1" applyFill="1" applyBorder="1" applyAlignment="1">
      <alignment horizontal="center" vertical="center"/>
    </xf>
    <xf numFmtId="2" fontId="179" fillId="0" borderId="0" xfId="0" applyNumberFormat="1" applyFont="1" applyFill="1" applyAlignment="1">
      <alignment horizontal="center" vertical="center"/>
    </xf>
    <xf numFmtId="2" fontId="179" fillId="0" borderId="28" xfId="0" applyNumberFormat="1" applyFont="1" applyFill="1" applyBorder="1" applyAlignment="1">
      <alignment horizontal="center" vertical="center"/>
    </xf>
    <xf numFmtId="199" fontId="187" fillId="0" borderId="6" xfId="1" applyNumberFormat="1" applyFont="1" applyFill="1" applyBorder="1" applyAlignment="1">
      <alignment horizontal="center" vertical="center" wrapText="1"/>
    </xf>
    <xf numFmtId="0" fontId="180" fillId="0" borderId="0" xfId="0" applyFont="1" applyFill="1" applyAlignment="1">
      <alignment horizontal="center" vertical="center"/>
    </xf>
    <xf numFmtId="0" fontId="181" fillId="0" borderId="23" xfId="0" applyFont="1" applyFill="1" applyBorder="1" applyAlignment="1">
      <alignment horizontal="center" vertical="center"/>
    </xf>
    <xf numFmtId="0" fontId="181" fillId="0" borderId="23" xfId="79" applyFont="1" applyFill="1" applyBorder="1" applyAlignment="1">
      <alignment horizontal="center" vertical="center"/>
    </xf>
    <xf numFmtId="1" fontId="180" fillId="0" borderId="0" xfId="0" applyNumberFormat="1" applyFont="1" applyFill="1" applyBorder="1" applyAlignment="1">
      <alignment horizontal="center" vertical="center"/>
    </xf>
    <xf numFmtId="1" fontId="180" fillId="0" borderId="0" xfId="0" applyNumberFormat="1" applyFont="1" applyFill="1" applyBorder="1" applyAlignment="1">
      <alignment horizontal="center" vertical="center" wrapText="1"/>
    </xf>
    <xf numFmtId="204" fontId="180" fillId="0" borderId="0" xfId="0" applyNumberFormat="1" applyFont="1" applyFill="1" applyBorder="1" applyAlignment="1">
      <alignment horizontal="center" vertical="center"/>
    </xf>
    <xf numFmtId="171" fontId="180" fillId="0" borderId="0" xfId="0" applyNumberFormat="1" applyFont="1" applyFill="1" applyBorder="1" applyAlignment="1">
      <alignment horizontal="center" vertical="center"/>
    </xf>
    <xf numFmtId="199" fontId="181" fillId="0" borderId="23" xfId="7" applyNumberFormat="1" applyFont="1" applyFill="1" applyBorder="1" applyAlignment="1">
      <alignment horizontal="center" vertical="center" wrapText="1"/>
    </xf>
    <xf numFmtId="173" fontId="180" fillId="0" borderId="0" xfId="2" applyNumberFormat="1" applyFont="1" applyFill="1" applyAlignment="1">
      <alignment vertical="center"/>
    </xf>
    <xf numFmtId="9" fontId="180" fillId="0" borderId="0" xfId="2" applyFont="1" applyFill="1" applyAlignment="1">
      <alignment horizontal="center" vertical="center"/>
    </xf>
    <xf numFmtId="0" fontId="180" fillId="0" borderId="0" xfId="79" applyFont="1" applyFill="1" applyAlignment="1">
      <alignment horizontal="left" vertical="center"/>
    </xf>
    <xf numFmtId="193" fontId="180" fillId="0" borderId="0" xfId="79" applyNumberFormat="1" applyFont="1" applyFill="1" applyAlignment="1">
      <alignment horizontal="center" vertical="center"/>
    </xf>
    <xf numFmtId="0" fontId="180" fillId="0" borderId="0" xfId="0" applyFont="1" applyFill="1" applyBorder="1" applyAlignment="1">
      <alignment horizontal="center" vertical="center" wrapText="1"/>
    </xf>
    <xf numFmtId="190" fontId="180" fillId="0" borderId="0" xfId="0" applyNumberFormat="1" applyFont="1" applyFill="1" applyBorder="1" applyAlignment="1">
      <alignment horizontal="center" vertical="center" wrapText="1"/>
    </xf>
    <xf numFmtId="168" fontId="180" fillId="0" borderId="0" xfId="1" applyFont="1" applyFill="1" applyAlignment="1">
      <alignment horizontal="center" vertical="center"/>
    </xf>
    <xf numFmtId="1" fontId="180" fillId="0" borderId="0" xfId="6" applyNumberFormat="1" applyFont="1" applyFill="1" applyBorder="1" applyAlignment="1">
      <alignment horizontal="center" vertical="center" wrapText="1"/>
    </xf>
    <xf numFmtId="1" fontId="180" fillId="0" borderId="0" xfId="6" applyNumberFormat="1" applyFont="1" applyFill="1" applyBorder="1" applyAlignment="1">
      <alignment horizontal="center" vertical="center"/>
    </xf>
    <xf numFmtId="0" fontId="181" fillId="0" borderId="23" xfId="6" applyFont="1" applyFill="1" applyBorder="1" applyAlignment="1">
      <alignment horizontal="center" vertical="center"/>
    </xf>
    <xf numFmtId="0" fontId="239" fillId="0" borderId="0" xfId="6" applyFont="1" applyFill="1" applyAlignment="1">
      <alignment vertical="center"/>
    </xf>
    <xf numFmtId="0" fontId="180" fillId="0" borderId="0" xfId="6" applyFont="1" applyFill="1" applyAlignment="1">
      <alignment horizontal="center" vertical="center"/>
    </xf>
    <xf numFmtId="9" fontId="180" fillId="0" borderId="0" xfId="2" applyFont="1" applyFill="1" applyAlignment="1">
      <alignment vertical="center"/>
    </xf>
    <xf numFmtId="165" fontId="242" fillId="0" borderId="10" xfId="6" applyNumberFormat="1" applyFont="1" applyFill="1" applyBorder="1" applyAlignment="1">
      <alignment horizontal="center" vertical="center" wrapText="1"/>
    </xf>
    <xf numFmtId="165" fontId="239" fillId="0" borderId="10" xfId="6" applyNumberFormat="1" applyFont="1" applyFill="1" applyBorder="1" applyAlignment="1">
      <alignment horizontal="center" vertical="center" wrapText="1"/>
    </xf>
    <xf numFmtId="0" fontId="181" fillId="0" borderId="0" xfId="0" applyFont="1" applyFill="1" applyAlignment="1">
      <alignment vertical="center"/>
    </xf>
    <xf numFmtId="0" fontId="181" fillId="0" borderId="0" xfId="0" applyFont="1" applyFill="1" applyAlignment="1">
      <alignment horizontal="center" vertical="center"/>
    </xf>
    <xf numFmtId="0" fontId="181" fillId="0" borderId="23" xfId="0" applyFont="1" applyFill="1" applyBorder="1" applyAlignment="1">
      <alignment horizontal="center" vertical="center" wrapText="1"/>
    </xf>
    <xf numFmtId="0" fontId="180" fillId="0" borderId="0" xfId="3" applyFont="1" applyFill="1" applyBorder="1" applyAlignment="1">
      <alignment horizontal="center" vertical="center" wrapText="1"/>
    </xf>
    <xf numFmtId="177" fontId="181" fillId="0" borderId="23" xfId="0" applyNumberFormat="1" applyFont="1" applyFill="1" applyBorder="1" applyAlignment="1">
      <alignment horizontal="center" vertical="center"/>
    </xf>
    <xf numFmtId="204" fontId="180" fillId="0" borderId="0" xfId="0" applyNumberFormat="1" applyFont="1" applyFill="1" applyBorder="1" applyAlignment="1">
      <alignment horizontal="center" vertical="center" wrapText="1"/>
    </xf>
    <xf numFmtId="170" fontId="180" fillId="0" borderId="0" xfId="1" applyNumberFormat="1" applyFont="1" applyFill="1" applyBorder="1" applyAlignment="1">
      <alignment horizontal="center" vertical="center"/>
    </xf>
    <xf numFmtId="176" fontId="180" fillId="0" borderId="0" xfId="0" applyNumberFormat="1" applyFont="1" applyFill="1" applyAlignment="1">
      <alignment vertical="center"/>
    </xf>
    <xf numFmtId="199" fontId="180" fillId="0" borderId="0" xfId="2" applyNumberFormat="1" applyFont="1" applyFill="1" applyAlignment="1">
      <alignment vertical="center"/>
    </xf>
    <xf numFmtId="177" fontId="181" fillId="0" borderId="23" xfId="0" applyNumberFormat="1" applyFont="1" applyFill="1" applyBorder="1" applyAlignment="1">
      <alignment horizontal="center" vertical="center" wrapText="1"/>
    </xf>
    <xf numFmtId="0" fontId="180" fillId="0" borderId="0" xfId="0" applyFont="1" applyFill="1" applyAlignment="1">
      <alignment horizontal="left" vertical="center"/>
    </xf>
    <xf numFmtId="168" fontId="180" fillId="0" borderId="0" xfId="0" applyNumberFormat="1" applyFont="1" applyFill="1" applyBorder="1" applyAlignment="1">
      <alignment horizontal="center" vertical="center" wrapText="1"/>
    </xf>
    <xf numFmtId="177" fontId="181" fillId="0" borderId="23" xfId="0" applyNumberFormat="1" applyFont="1" applyFill="1" applyBorder="1" applyAlignment="1">
      <alignment horizontal="left" vertical="center"/>
    </xf>
    <xf numFmtId="1" fontId="181" fillId="0" borderId="23" xfId="8850" applyNumberFormat="1" applyFont="1" applyFill="1" applyBorder="1" applyAlignment="1">
      <alignment horizontal="center" vertical="center" wrapText="1"/>
    </xf>
    <xf numFmtId="0" fontId="181" fillId="0" borderId="23" xfId="79" applyFont="1" applyFill="1" applyBorder="1" applyAlignment="1">
      <alignment horizontal="right" vertical="center"/>
    </xf>
    <xf numFmtId="177" fontId="180" fillId="0" borderId="0" xfId="0" applyNumberFormat="1" applyFont="1" applyFill="1" applyBorder="1" applyAlignment="1">
      <alignment horizontal="center" vertical="center"/>
    </xf>
    <xf numFmtId="3" fontId="180" fillId="0" borderId="0" xfId="1" applyNumberFormat="1" applyFont="1" applyFill="1" applyBorder="1" applyAlignment="1">
      <alignment horizontal="center" vertical="center" wrapText="1"/>
    </xf>
    <xf numFmtId="172" fontId="180" fillId="0" borderId="0" xfId="0" applyNumberFormat="1" applyFont="1" applyFill="1" applyBorder="1" applyAlignment="1">
      <alignment vertical="center" wrapText="1"/>
    </xf>
    <xf numFmtId="179" fontId="180" fillId="0" borderId="0" xfId="0" applyNumberFormat="1" applyFont="1" applyFill="1" applyAlignment="1">
      <alignment horizontal="center" vertical="center"/>
    </xf>
    <xf numFmtId="17" fontId="180" fillId="0" borderId="0" xfId="0" applyNumberFormat="1" applyFont="1" applyFill="1" applyBorder="1" applyAlignment="1">
      <alignment horizontal="center" vertical="center"/>
    </xf>
    <xf numFmtId="179" fontId="181" fillId="0" borderId="23" xfId="0" applyNumberFormat="1" applyFont="1" applyFill="1" applyBorder="1" applyAlignment="1">
      <alignment horizontal="center" vertical="center"/>
    </xf>
    <xf numFmtId="204" fontId="181" fillId="0" borderId="23" xfId="7" applyNumberFormat="1" applyFont="1" applyFill="1" applyBorder="1" applyAlignment="1">
      <alignment horizontal="center" vertical="center" wrapText="1"/>
    </xf>
    <xf numFmtId="179" fontId="239" fillId="0" borderId="0" xfId="0" applyNumberFormat="1" applyFont="1" applyFill="1" applyBorder="1" applyAlignment="1">
      <alignment horizontal="justify" vertical="center" wrapText="1"/>
    </xf>
    <xf numFmtId="49" fontId="180" fillId="0" borderId="0" xfId="0" applyNumberFormat="1" applyFont="1" applyFill="1" applyBorder="1" applyAlignment="1">
      <alignment vertical="center"/>
    </xf>
    <xf numFmtId="174" fontId="180" fillId="0" borderId="0" xfId="1" applyNumberFormat="1" applyFont="1" applyFill="1" applyBorder="1" applyAlignment="1">
      <alignment horizontal="center" vertical="center" wrapText="1"/>
    </xf>
    <xf numFmtId="172" fontId="180" fillId="0" borderId="0" xfId="0" applyNumberFormat="1" applyFont="1" applyFill="1" applyBorder="1" applyAlignment="1">
      <alignment vertical="center"/>
    </xf>
    <xf numFmtId="0" fontId="244" fillId="0" borderId="0" xfId="0" applyFont="1" applyFill="1" applyAlignment="1">
      <alignment vertical="center"/>
    </xf>
    <xf numFmtId="177" fontId="180" fillId="0" borderId="0" xfId="0" applyNumberFormat="1" applyFont="1" applyFill="1" applyBorder="1" applyAlignment="1">
      <alignment horizontal="left" vertical="center"/>
    </xf>
    <xf numFmtId="0" fontId="187" fillId="0" borderId="0" xfId="0" applyFont="1" applyFill="1" applyAlignment="1">
      <alignment horizontal="left" vertical="center"/>
    </xf>
    <xf numFmtId="0" fontId="179" fillId="0" borderId="54" xfId="0" applyFont="1" applyFill="1" applyBorder="1" applyAlignment="1">
      <alignment horizontal="center"/>
    </xf>
    <xf numFmtId="0" fontId="187" fillId="0" borderId="51" xfId="0" applyFont="1" applyFill="1" applyBorder="1" applyAlignment="1">
      <alignment horizontal="center"/>
    </xf>
    <xf numFmtId="0" fontId="187" fillId="0" borderId="52" xfId="0" applyFont="1" applyFill="1" applyBorder="1" applyAlignment="1">
      <alignment horizontal="center"/>
    </xf>
    <xf numFmtId="0" fontId="179" fillId="0" borderId="8" xfId="0" applyFont="1" applyFill="1" applyBorder="1" applyAlignment="1">
      <alignment horizontal="center"/>
    </xf>
    <xf numFmtId="0" fontId="187" fillId="0" borderId="51" xfId="0" applyFont="1" applyFill="1" applyBorder="1" applyAlignment="1">
      <alignment horizontal="center" vertical="center"/>
    </xf>
    <xf numFmtId="0" fontId="187" fillId="0" borderId="6" xfId="0" applyFont="1" applyFill="1" applyBorder="1" applyAlignment="1">
      <alignment horizontal="center" vertical="center"/>
    </xf>
    <xf numFmtId="0" fontId="187" fillId="0" borderId="6" xfId="0" applyFont="1" applyFill="1" applyBorder="1" applyAlignment="1">
      <alignment horizontal="center"/>
    </xf>
    <xf numFmtId="0" fontId="175" fillId="27" borderId="0" xfId="44033" applyFont="1" applyFill="1" applyBorder="1" applyAlignment="1">
      <alignment horizontal="center"/>
    </xf>
    <xf numFmtId="179" fontId="187" fillId="0" borderId="35" xfId="0" applyNumberFormat="1" applyFont="1" applyFill="1" applyBorder="1" applyAlignment="1">
      <alignment horizontal="center" vertical="center" wrapText="1"/>
    </xf>
    <xf numFmtId="2" fontId="187" fillId="0" borderId="28" xfId="0" applyNumberFormat="1" applyFont="1" applyFill="1" applyBorder="1" applyAlignment="1">
      <alignment horizontal="center" vertical="center"/>
    </xf>
    <xf numFmtId="0" fontId="187" fillId="0" borderId="56" xfId="0" applyFont="1" applyFill="1" applyBorder="1" applyAlignment="1">
      <alignment horizontal="center" vertical="center"/>
    </xf>
    <xf numFmtId="0" fontId="187" fillId="0" borderId="6" xfId="0" applyFont="1" applyBorder="1" applyAlignment="1">
      <alignment horizontal="center" vertical="center"/>
    </xf>
    <xf numFmtId="0" fontId="179" fillId="0" borderId="53" xfId="0" applyFont="1" applyFill="1" applyBorder="1" applyAlignment="1">
      <alignment horizontal="center" vertical="center"/>
    </xf>
    <xf numFmtId="0" fontId="179" fillId="0" borderId="55" xfId="0" applyFont="1" applyFill="1" applyBorder="1" applyAlignment="1">
      <alignment horizontal="center" vertical="center"/>
    </xf>
    <xf numFmtId="0" fontId="179" fillId="0" borderId="8" xfId="0" applyFont="1" applyFill="1" applyBorder="1" applyAlignment="1">
      <alignment horizontal="center" vertical="center"/>
    </xf>
    <xf numFmtId="0" fontId="179" fillId="0" borderId="55" xfId="0" applyFont="1" applyFill="1" applyBorder="1" applyAlignment="1">
      <alignment horizontal="center"/>
    </xf>
    <xf numFmtId="0" fontId="175" fillId="0" borderId="58" xfId="44033" applyFont="1" applyBorder="1" applyAlignment="1">
      <alignment horizontal="right" wrapText="1"/>
    </xf>
    <xf numFmtId="0" fontId="236" fillId="31" borderId="1" xfId="0" applyFont="1" applyFill="1" applyBorder="1" applyAlignment="1">
      <alignment horizontal="center" vertical="center" wrapText="1"/>
    </xf>
    <xf numFmtId="0" fontId="239" fillId="0" borderId="0" xfId="0" applyFont="1" applyFill="1" applyBorder="1" applyAlignment="1">
      <alignment horizontal="justify" vertical="center" wrapText="1"/>
    </xf>
    <xf numFmtId="0" fontId="239" fillId="0" borderId="0" xfId="0" applyFont="1" applyFill="1" applyBorder="1" applyAlignment="1">
      <alignment horizontal="left" vertical="center" wrapText="1"/>
    </xf>
    <xf numFmtId="0" fontId="181" fillId="0" borderId="1" xfId="0" applyFont="1" applyFill="1" applyBorder="1" applyAlignment="1">
      <alignment horizontal="center" vertical="center" wrapText="1"/>
    </xf>
    <xf numFmtId="179" fontId="180" fillId="33" borderId="0" xfId="35092" applyNumberFormat="1" applyFont="1" applyFill="1" applyBorder="1" applyAlignment="1">
      <alignment vertical="center"/>
    </xf>
    <xf numFmtId="196" fontId="180" fillId="0" borderId="0" xfId="35092" applyNumberFormat="1" applyFont="1" applyFill="1" applyBorder="1" applyAlignment="1">
      <alignment vertical="center"/>
    </xf>
    <xf numFmtId="175" fontId="262" fillId="0" borderId="0" xfId="0" applyNumberFormat="1" applyFont="1" applyFill="1" applyAlignment="1">
      <alignment vertical="center"/>
    </xf>
    <xf numFmtId="175" fontId="263" fillId="0" borderId="0" xfId="0" applyNumberFormat="1" applyFont="1" applyFill="1" applyAlignment="1">
      <alignment vertical="center"/>
    </xf>
    <xf numFmtId="9" fontId="263" fillId="0" borderId="0" xfId="2" applyFont="1" applyFill="1" applyAlignment="1">
      <alignment vertical="center"/>
    </xf>
    <xf numFmtId="0" fontId="180" fillId="0" borderId="0" xfId="0" applyFont="1" applyFill="1" applyAlignment="1">
      <alignment horizontal="centerContinuous" vertical="center"/>
    </xf>
    <xf numFmtId="1" fontId="180" fillId="0" borderId="0" xfId="0" applyNumberFormat="1" applyFont="1" applyFill="1" applyBorder="1" applyAlignment="1">
      <alignment vertical="center" wrapText="1"/>
    </xf>
    <xf numFmtId="195" fontId="180" fillId="0" borderId="0" xfId="7" applyNumberFormat="1" applyFont="1" applyFill="1" applyAlignment="1">
      <alignment horizontal="center" vertical="center" wrapText="1"/>
    </xf>
    <xf numFmtId="9" fontId="180" fillId="0" borderId="0" xfId="2" applyFont="1" applyFill="1" applyAlignment="1">
      <alignment horizontal="center" vertical="center" wrapText="1"/>
    </xf>
    <xf numFmtId="10" fontId="180" fillId="0" borderId="0" xfId="2" applyNumberFormat="1" applyFont="1" applyFill="1" applyBorder="1" applyAlignment="1">
      <alignment vertical="center"/>
    </xf>
    <xf numFmtId="1" fontId="180" fillId="0" borderId="0" xfId="0" applyNumberFormat="1" applyFont="1" applyFill="1" applyAlignment="1">
      <alignment vertical="center"/>
    </xf>
    <xf numFmtId="175" fontId="180" fillId="0" borderId="0" xfId="0" applyNumberFormat="1" applyFont="1" applyFill="1" applyAlignment="1">
      <alignment vertical="center"/>
    </xf>
    <xf numFmtId="177" fontId="180" fillId="0" borderId="0" xfId="0" applyNumberFormat="1" applyFont="1" applyFill="1" applyBorder="1" applyAlignment="1">
      <alignment horizontal="centerContinuous" vertical="center"/>
    </xf>
    <xf numFmtId="9" fontId="180" fillId="0" borderId="0" xfId="2" applyFont="1" applyFill="1" applyBorder="1" applyAlignment="1">
      <alignment horizontal="center" vertical="center"/>
    </xf>
    <xf numFmtId="175" fontId="181" fillId="0" borderId="0" xfId="0" applyNumberFormat="1" applyFont="1" applyFill="1" applyBorder="1" applyAlignment="1">
      <alignment vertical="center"/>
    </xf>
    <xf numFmtId="0" fontId="181" fillId="0" borderId="30" xfId="6" applyFont="1" applyFill="1" applyBorder="1" applyAlignment="1">
      <alignment horizontal="center" vertical="center"/>
    </xf>
    <xf numFmtId="0" fontId="181" fillId="0" borderId="30" xfId="0" applyFont="1" applyFill="1" applyBorder="1" applyAlignment="1">
      <alignment horizontal="center" vertical="center"/>
    </xf>
    <xf numFmtId="0" fontId="181" fillId="0" borderId="30" xfId="79" applyFont="1" applyFill="1" applyBorder="1" applyAlignment="1">
      <alignment horizontal="center" vertical="center"/>
    </xf>
    <xf numFmtId="172" fontId="180" fillId="0" borderId="0" xfId="0" applyNumberFormat="1" applyFont="1" applyFill="1" applyAlignment="1">
      <alignment horizontal="center" vertical="center" wrapText="1"/>
    </xf>
    <xf numFmtId="170" fontId="181" fillId="0" borderId="30" xfId="1" applyNumberFormat="1" applyFont="1" applyFill="1" applyBorder="1" applyAlignment="1">
      <alignment horizontal="center" vertical="center" wrapText="1"/>
    </xf>
    <xf numFmtId="0" fontId="181" fillId="0" borderId="30" xfId="0" applyFont="1" applyFill="1" applyBorder="1" applyAlignment="1">
      <alignment horizontal="center" vertical="center" wrapText="1"/>
    </xf>
    <xf numFmtId="199" fontId="181" fillId="0" borderId="30" xfId="7" applyNumberFormat="1" applyFont="1" applyFill="1" applyBorder="1" applyAlignment="1">
      <alignment horizontal="center" vertical="center" wrapText="1"/>
    </xf>
    <xf numFmtId="0" fontId="239" fillId="0" borderId="0" xfId="6" applyFont="1" applyFill="1" applyBorder="1" applyAlignment="1">
      <alignment vertical="center" wrapText="1"/>
    </xf>
    <xf numFmtId="0" fontId="239" fillId="0" borderId="0" xfId="6" applyFont="1" applyFill="1" applyBorder="1" applyAlignment="1">
      <alignment wrapText="1"/>
    </xf>
    <xf numFmtId="0" fontId="181" fillId="30" borderId="1" xfId="0" applyFont="1" applyFill="1" applyBorder="1" applyAlignment="1">
      <alignment horizontal="center" vertical="center"/>
    </xf>
    <xf numFmtId="168" fontId="181" fillId="30" borderId="1" xfId="1" applyFont="1" applyFill="1" applyBorder="1" applyAlignment="1">
      <alignment horizontal="center" vertical="center"/>
    </xf>
    <xf numFmtId="0" fontId="177" fillId="0" borderId="1" xfId="28" applyFont="1" applyFill="1" applyBorder="1" applyAlignment="1">
      <alignment horizontal="center" vertical="center" wrapText="1"/>
    </xf>
    <xf numFmtId="1" fontId="1" fillId="0" borderId="31" xfId="28" applyNumberFormat="1" applyFont="1" applyFill="1" applyBorder="1" applyAlignment="1">
      <alignment horizontal="center" vertical="center" wrapText="1"/>
    </xf>
    <xf numFmtId="164" fontId="1" fillId="0" borderId="31" xfId="28" applyNumberFormat="1" applyFont="1" applyFill="1" applyBorder="1" applyAlignment="1">
      <alignment horizontal="center" vertical="center" wrapText="1"/>
    </xf>
    <xf numFmtId="1" fontId="1" fillId="0" borderId="39" xfId="28" applyNumberFormat="1" applyFont="1" applyFill="1" applyBorder="1" applyAlignment="1">
      <alignment horizontal="center" vertical="center" wrapText="1"/>
    </xf>
    <xf numFmtId="164" fontId="1" fillId="0" borderId="39" xfId="28" applyNumberFormat="1" applyFont="1" applyFill="1" applyBorder="1" applyAlignment="1">
      <alignment horizontal="center" vertical="center" wrapText="1"/>
    </xf>
    <xf numFmtId="1" fontId="1" fillId="0" borderId="1" xfId="28" applyNumberFormat="1" applyFont="1" applyFill="1" applyBorder="1" applyAlignment="1">
      <alignment horizontal="center" vertical="center" wrapText="1"/>
    </xf>
    <xf numFmtId="164" fontId="1" fillId="0" borderId="1" xfId="28" applyNumberFormat="1" applyFont="1" applyFill="1" applyBorder="1" applyAlignment="1">
      <alignment horizontal="center" vertical="center" wrapText="1"/>
    </xf>
    <xf numFmtId="0" fontId="177" fillId="26" borderId="1" xfId="0" applyFont="1" applyFill="1" applyBorder="1" applyAlignment="1">
      <alignment horizontal="center" vertical="center" wrapText="1"/>
    </xf>
    <xf numFmtId="1" fontId="177" fillId="26" borderId="1" xfId="0" applyNumberFormat="1" applyFont="1" applyFill="1" applyBorder="1" applyAlignment="1">
      <alignment horizontal="center" vertical="center" wrapText="1"/>
    </xf>
    <xf numFmtId="200" fontId="177" fillId="26" borderId="1" xfId="0" applyNumberFormat="1" applyFont="1" applyFill="1" applyBorder="1" applyAlignment="1">
      <alignment horizontal="center" vertical="center" wrapText="1"/>
    </xf>
    <xf numFmtId="175" fontId="180" fillId="0" borderId="0" xfId="0" applyNumberFormat="1" applyFont="1" applyFill="1" applyBorder="1" applyAlignment="1">
      <alignment vertical="center"/>
    </xf>
    <xf numFmtId="177" fontId="181" fillId="0" borderId="10" xfId="0" applyNumberFormat="1" applyFont="1" applyFill="1" applyBorder="1" applyAlignment="1">
      <alignment horizontal="center" vertical="center"/>
    </xf>
    <xf numFmtId="0" fontId="181" fillId="0" borderId="28" xfId="0" applyFont="1" applyFill="1" applyBorder="1" applyAlignment="1">
      <alignment horizontal="center" vertical="center"/>
    </xf>
    <xf numFmtId="0" fontId="181" fillId="0" borderId="4" xfId="79" applyFont="1" applyFill="1" applyBorder="1" applyAlignment="1">
      <alignment horizontal="center" vertical="center"/>
    </xf>
    <xf numFmtId="179" fontId="180" fillId="0" borderId="0" xfId="0" applyNumberFormat="1" applyFont="1" applyFill="1" applyBorder="1" applyAlignment="1">
      <alignment horizontal="center" vertical="center" wrapText="1"/>
    </xf>
    <xf numFmtId="172" fontId="180" fillId="0" borderId="0" xfId="0" applyNumberFormat="1" applyFont="1" applyFill="1" applyBorder="1" applyAlignment="1">
      <alignment horizontal="center" vertical="center" wrapText="1"/>
    </xf>
    <xf numFmtId="200" fontId="181" fillId="0" borderId="4" xfId="7" applyNumberFormat="1" applyFont="1" applyFill="1" applyBorder="1" applyAlignment="1">
      <alignment horizontal="center" vertical="center" wrapText="1"/>
    </xf>
    <xf numFmtId="0" fontId="180" fillId="0" borderId="0" xfId="0" applyFont="1" applyFill="1" applyBorder="1" applyAlignment="1">
      <alignment horizontal="left" vertical="center" wrapText="1"/>
    </xf>
    <xf numFmtId="0" fontId="180" fillId="0" borderId="0" xfId="35074" applyFont="1" applyFill="1" applyAlignment="1">
      <alignment vertical="center"/>
    </xf>
    <xf numFmtId="0" fontId="181" fillId="0" borderId="1" xfId="35074" applyFont="1" applyFill="1" applyBorder="1" applyAlignment="1">
      <alignment vertical="center"/>
    </xf>
    <xf numFmtId="0" fontId="181" fillId="0" borderId="1" xfId="0" applyFont="1" applyFill="1" applyBorder="1" applyAlignment="1">
      <alignment horizontal="center" vertical="center"/>
    </xf>
    <xf numFmtId="0" fontId="181" fillId="0" borderId="1" xfId="0" applyFont="1" applyFill="1" applyBorder="1" applyAlignment="1">
      <alignment horizontal="centerContinuous" vertical="center"/>
    </xf>
    <xf numFmtId="0" fontId="180" fillId="0" borderId="1" xfId="35074" applyFont="1" applyFill="1" applyBorder="1" applyAlignment="1">
      <alignment vertical="center"/>
    </xf>
    <xf numFmtId="179" fontId="180" fillId="0" borderId="1" xfId="0" applyNumberFormat="1" applyFont="1" applyFill="1" applyBorder="1" applyAlignment="1">
      <alignment horizontal="center" vertical="center" wrapText="1"/>
    </xf>
    <xf numFmtId="204" fontId="180" fillId="0" borderId="1" xfId="0" applyNumberFormat="1" applyFont="1" applyFill="1" applyBorder="1" applyAlignment="1">
      <alignment horizontal="center" vertical="center" wrapText="1"/>
    </xf>
    <xf numFmtId="177" fontId="181" fillId="0" borderId="1" xfId="0" applyNumberFormat="1" applyFont="1" applyFill="1" applyBorder="1" applyAlignment="1">
      <alignment horizontal="centerContinuous" vertical="center"/>
    </xf>
    <xf numFmtId="179" fontId="181" fillId="0" borderId="8" xfId="0" applyNumberFormat="1" applyFont="1" applyFill="1" applyBorder="1" applyAlignment="1">
      <alignment horizontal="center" vertical="center" wrapText="1"/>
    </xf>
    <xf numFmtId="177" fontId="181" fillId="0" borderId="0" xfId="0" applyNumberFormat="1" applyFont="1" applyFill="1" applyBorder="1" applyAlignment="1">
      <alignment horizontal="centerContinuous" vertical="center"/>
    </xf>
    <xf numFmtId="179" fontId="181" fillId="0" borderId="0" xfId="0" applyNumberFormat="1" applyFont="1" applyFill="1" applyBorder="1" applyAlignment="1">
      <alignment horizontal="center" vertical="center" wrapText="1"/>
    </xf>
    <xf numFmtId="205" fontId="180" fillId="0" borderId="0" xfId="0" applyNumberFormat="1" applyFont="1" applyFill="1" applyAlignment="1">
      <alignment vertical="center"/>
    </xf>
    <xf numFmtId="0" fontId="181" fillId="0" borderId="1" xfId="79" applyFont="1" applyFill="1" applyBorder="1" applyAlignment="1">
      <alignment horizontal="center" vertical="center"/>
    </xf>
    <xf numFmtId="17" fontId="180" fillId="0" borderId="0" xfId="0" applyNumberFormat="1" applyFont="1" applyFill="1" applyAlignment="1">
      <alignment horizontal="center" vertical="center"/>
    </xf>
    <xf numFmtId="175" fontId="180" fillId="0" borderId="0" xfId="0" applyNumberFormat="1" applyFont="1" applyFill="1" applyAlignment="1">
      <alignment horizontal="center" vertical="center"/>
    </xf>
    <xf numFmtId="178" fontId="180" fillId="0" borderId="0" xfId="0" applyNumberFormat="1" applyFont="1" applyFill="1" applyAlignment="1">
      <alignment vertical="center"/>
    </xf>
    <xf numFmtId="175" fontId="180" fillId="0" borderId="0" xfId="0" applyNumberFormat="1" applyFont="1" applyFill="1" applyBorder="1" applyAlignment="1">
      <alignment horizontal="center" vertical="center"/>
    </xf>
    <xf numFmtId="177" fontId="181" fillId="0" borderId="1" xfId="0" applyNumberFormat="1" applyFont="1" applyFill="1" applyBorder="1" applyAlignment="1">
      <alignment horizontal="center" vertical="center"/>
    </xf>
    <xf numFmtId="179" fontId="181" fillId="0" borderId="1" xfId="0" applyNumberFormat="1" applyFont="1" applyFill="1" applyBorder="1" applyAlignment="1">
      <alignment horizontal="center" vertical="center" wrapText="1"/>
    </xf>
    <xf numFmtId="199" fontId="181" fillId="0" borderId="1" xfId="7" applyNumberFormat="1" applyFont="1" applyFill="1" applyBorder="1" applyAlignment="1">
      <alignment horizontal="center" vertical="center" wrapText="1"/>
    </xf>
    <xf numFmtId="199" fontId="180" fillId="0" borderId="0" xfId="0" applyNumberFormat="1" applyFont="1" applyFill="1" applyAlignment="1">
      <alignment vertical="center"/>
    </xf>
    <xf numFmtId="177" fontId="181" fillId="0" borderId="0" xfId="0" applyNumberFormat="1" applyFont="1" applyFill="1" applyBorder="1" applyAlignment="1">
      <alignment horizontal="center" vertical="center"/>
    </xf>
    <xf numFmtId="0" fontId="181" fillId="0" borderId="0" xfId="0" applyFont="1" applyFill="1" applyBorder="1" applyAlignment="1">
      <alignment horizontal="centerContinuous" vertical="center"/>
    </xf>
    <xf numFmtId="0" fontId="181" fillId="0" borderId="2" xfId="0" applyFont="1" applyFill="1" applyBorder="1" applyAlignment="1">
      <alignment horizontal="center" vertical="center" wrapText="1"/>
    </xf>
    <xf numFmtId="0" fontId="181" fillId="0" borderId="23" xfId="79" applyFont="1" applyFill="1" applyBorder="1" applyAlignment="1">
      <alignment horizontal="center" vertical="center" wrapText="1"/>
    </xf>
    <xf numFmtId="49" fontId="180" fillId="0" borderId="0" xfId="0" applyNumberFormat="1" applyFont="1" applyFill="1" applyBorder="1" applyAlignment="1">
      <alignment vertical="center" wrapText="1"/>
    </xf>
    <xf numFmtId="49" fontId="180" fillId="0" borderId="2" xfId="0" applyNumberFormat="1" applyFont="1" applyFill="1" applyBorder="1" applyAlignment="1">
      <alignment vertical="center" wrapText="1"/>
    </xf>
    <xf numFmtId="177" fontId="181" fillId="0" borderId="23" xfId="0" applyNumberFormat="1" applyFont="1" applyFill="1" applyBorder="1" applyAlignment="1">
      <alignment vertical="center" wrapText="1"/>
    </xf>
    <xf numFmtId="179" fontId="181" fillId="0" borderId="35" xfId="0" applyNumberFormat="1" applyFont="1" applyFill="1" applyBorder="1" applyAlignment="1">
      <alignment horizontal="center" vertical="center" wrapText="1"/>
    </xf>
    <xf numFmtId="0" fontId="181" fillId="0" borderId="36" xfId="0" applyFont="1" applyFill="1" applyBorder="1" applyAlignment="1">
      <alignment horizontal="center" vertical="center" wrapText="1"/>
    </xf>
    <xf numFmtId="177" fontId="181" fillId="0" borderId="0" xfId="0" applyNumberFormat="1" applyFont="1" applyFill="1" applyBorder="1" applyAlignment="1">
      <alignment vertical="center" wrapText="1"/>
    </xf>
    <xf numFmtId="0" fontId="181" fillId="0" borderId="0" xfId="0" applyFont="1" applyFill="1" applyBorder="1" applyAlignment="1">
      <alignment horizontal="center" vertical="center" wrapText="1"/>
    </xf>
    <xf numFmtId="0" fontId="180" fillId="0" borderId="0" xfId="0" applyFont="1" applyFill="1" applyAlignment="1">
      <alignment horizontal="center" vertical="center" wrapText="1"/>
    </xf>
    <xf numFmtId="0" fontId="180" fillId="0" borderId="0" xfId="0" applyFont="1" applyFill="1" applyAlignment="1">
      <alignment horizontal="left" vertical="center" wrapText="1"/>
    </xf>
    <xf numFmtId="179" fontId="180" fillId="0" borderId="0" xfId="0" applyNumberFormat="1" applyFont="1" applyFill="1" applyAlignment="1">
      <alignment horizontal="center" vertical="center" wrapText="1"/>
    </xf>
    <xf numFmtId="0" fontId="180" fillId="0" borderId="0" xfId="0" applyFont="1" applyFill="1" applyBorder="1" applyAlignment="1">
      <alignment vertical="center"/>
    </xf>
    <xf numFmtId="0" fontId="180" fillId="0" borderId="1" xfId="0" applyNumberFormat="1" applyFont="1" applyFill="1" applyBorder="1" applyAlignment="1">
      <alignment horizontal="center" vertical="center" wrapText="1"/>
    </xf>
    <xf numFmtId="1" fontId="180" fillId="0" borderId="1" xfId="7" applyNumberFormat="1" applyFont="1" applyFill="1" applyBorder="1" applyAlignment="1">
      <alignment horizontal="center" vertical="center" wrapText="1"/>
    </xf>
    <xf numFmtId="199" fontId="180" fillId="0" borderId="1" xfId="0" applyNumberFormat="1" applyFont="1" applyFill="1" applyBorder="1" applyAlignment="1">
      <alignment horizontal="center" vertical="center"/>
    </xf>
    <xf numFmtId="167" fontId="181" fillId="0" borderId="1" xfId="0" applyNumberFormat="1" applyFont="1" applyFill="1" applyBorder="1" applyAlignment="1">
      <alignment horizontal="center" vertical="center"/>
    </xf>
    <xf numFmtId="1" fontId="181" fillId="0" borderId="1" xfId="8850" applyNumberFormat="1" applyFont="1" applyFill="1" applyBorder="1" applyAlignment="1">
      <alignment horizontal="center" vertical="center" wrapText="1"/>
    </xf>
    <xf numFmtId="0" fontId="239" fillId="0" borderId="0" xfId="0" applyFont="1" applyFill="1" applyBorder="1" applyAlignment="1">
      <alignment horizontal="left" vertical="center"/>
    </xf>
    <xf numFmtId="0" fontId="181" fillId="0" borderId="0" xfId="0" applyFont="1" applyFill="1" applyBorder="1" applyAlignment="1">
      <alignment horizontal="left" vertical="center"/>
    </xf>
    <xf numFmtId="0" fontId="181" fillId="0" borderId="0" xfId="0" applyFont="1" applyFill="1" applyBorder="1" applyAlignment="1">
      <alignment horizontal="center" vertical="center"/>
    </xf>
    <xf numFmtId="167" fontId="1" fillId="0" borderId="1" xfId="35092" applyNumberFormat="1" applyFont="1" applyFill="1" applyBorder="1" applyAlignment="1">
      <alignment vertical="center"/>
    </xf>
    <xf numFmtId="179" fontId="180" fillId="0" borderId="1" xfId="35092" applyNumberFormat="1" applyFont="1" applyFill="1" applyBorder="1" applyAlignment="1">
      <alignment horizontal="center" vertical="center"/>
    </xf>
    <xf numFmtId="175" fontId="181" fillId="0" borderId="1" xfId="35093" applyNumberFormat="1" applyFont="1" applyBorder="1" applyAlignment="1">
      <alignment horizontal="left" vertical="center"/>
    </xf>
    <xf numFmtId="179" fontId="181" fillId="0" borderId="1" xfId="35092" applyNumberFormat="1" applyFont="1" applyFill="1" applyBorder="1" applyAlignment="1">
      <alignment horizontal="center" vertical="center"/>
    </xf>
    <xf numFmtId="0" fontId="241" fillId="0" borderId="0" xfId="35093" applyFont="1" applyAlignment="1">
      <alignment vertical="center"/>
    </xf>
    <xf numFmtId="179" fontId="1" fillId="0" borderId="1" xfId="35092" applyNumberFormat="1" applyFont="1" applyFill="1" applyBorder="1" applyAlignment="1">
      <alignment horizontal="center" vertical="center"/>
    </xf>
    <xf numFmtId="167" fontId="177" fillId="0" borderId="1" xfId="35093" applyNumberFormat="1" applyFont="1" applyBorder="1" applyAlignment="1">
      <alignment horizontal="center" vertical="center"/>
    </xf>
    <xf numFmtId="167" fontId="1" fillId="0" borderId="0" xfId="35092" applyNumberFormat="1" applyFont="1" applyFill="1" applyAlignment="1">
      <alignment vertical="center"/>
    </xf>
    <xf numFmtId="0" fontId="1" fillId="0" borderId="0" xfId="35092" applyFont="1" applyFill="1" applyAlignment="1">
      <alignment vertical="center"/>
    </xf>
    <xf numFmtId="179" fontId="1" fillId="0" borderId="0" xfId="35092" applyNumberFormat="1" applyFont="1" applyFill="1" applyBorder="1" applyAlignment="1">
      <alignment vertical="center"/>
    </xf>
    <xf numFmtId="167" fontId="180" fillId="0" borderId="0" xfId="0" applyNumberFormat="1" applyFont="1" applyFill="1" applyBorder="1" applyAlignment="1">
      <alignment vertical="center"/>
    </xf>
    <xf numFmtId="167" fontId="180" fillId="0" borderId="0" xfId="0" applyNumberFormat="1" applyFont="1" applyFill="1" applyBorder="1" applyAlignment="1">
      <alignment horizontal="center" vertical="center"/>
    </xf>
    <xf numFmtId="0" fontId="181" fillId="0" borderId="6" xfId="0" applyFont="1" applyFill="1" applyBorder="1" applyAlignment="1">
      <alignment horizontal="center" vertical="center" wrapText="1"/>
    </xf>
    <xf numFmtId="0" fontId="180" fillId="0" borderId="42" xfId="0" applyFont="1" applyFill="1" applyBorder="1" applyAlignment="1">
      <alignment horizontal="center" vertical="center" wrapText="1"/>
    </xf>
    <xf numFmtId="0" fontId="180" fillId="0" borderId="44" xfId="0" applyFont="1" applyFill="1" applyBorder="1" applyAlignment="1">
      <alignment horizontal="center" vertical="center" wrapText="1"/>
    </xf>
    <xf numFmtId="199" fontId="180" fillId="0" borderId="40" xfId="0" applyNumberFormat="1" applyFont="1" applyFill="1" applyBorder="1" applyAlignment="1">
      <alignment horizontal="center" vertical="center"/>
    </xf>
    <xf numFmtId="199" fontId="181" fillId="0" borderId="6" xfId="1" applyNumberFormat="1" applyFont="1" applyFill="1" applyBorder="1" applyAlignment="1">
      <alignment horizontal="center" vertical="center" wrapText="1"/>
    </xf>
    <xf numFmtId="0" fontId="241" fillId="0" borderId="0" xfId="43968" applyFont="1" applyFill="1" applyBorder="1" applyAlignment="1">
      <alignment vertical="center"/>
    </xf>
    <xf numFmtId="168" fontId="180" fillId="0" borderId="0" xfId="0" applyNumberFormat="1" applyFont="1" applyFill="1" applyAlignment="1">
      <alignment vertical="center"/>
    </xf>
    <xf numFmtId="199" fontId="244" fillId="0" borderId="0" xfId="0" applyNumberFormat="1" applyFont="1" applyFill="1" applyAlignment="1">
      <alignment horizontal="center" vertical="center"/>
    </xf>
    <xf numFmtId="199" fontId="244" fillId="0" borderId="0" xfId="0" applyNumberFormat="1" applyFont="1" applyFill="1" applyAlignment="1">
      <alignment vertical="center"/>
    </xf>
    <xf numFmtId="168" fontId="181" fillId="0" borderId="1" xfId="1" applyFont="1" applyFill="1" applyBorder="1" applyAlignment="1">
      <alignment horizontal="center" vertical="center"/>
    </xf>
    <xf numFmtId="0" fontId="1" fillId="0" borderId="1" xfId="28" applyFont="1" applyFill="1" applyBorder="1" applyAlignment="1">
      <alignment horizontal="center" vertical="center" wrapText="1"/>
    </xf>
    <xf numFmtId="0" fontId="1" fillId="0" borderId="1" xfId="28" applyFont="1" applyFill="1" applyBorder="1" applyAlignment="1">
      <alignment horizontal="left" vertical="center" wrapText="1"/>
    </xf>
    <xf numFmtId="0" fontId="177" fillId="0" borderId="1" xfId="0" applyFont="1" applyFill="1" applyBorder="1" applyAlignment="1">
      <alignment horizontal="center" vertical="center" wrapText="1"/>
    </xf>
    <xf numFmtId="1" fontId="177" fillId="0" borderId="1" xfId="0" applyNumberFormat="1" applyFont="1" applyFill="1" applyBorder="1" applyAlignment="1">
      <alignment horizontal="center" vertical="center" wrapText="1"/>
    </xf>
    <xf numFmtId="199" fontId="177" fillId="0" borderId="1" xfId="0" applyNumberFormat="1" applyFont="1" applyFill="1" applyBorder="1" applyAlignment="1">
      <alignment horizontal="center" vertical="center" wrapText="1"/>
    </xf>
    <xf numFmtId="0" fontId="180" fillId="0" borderId="28" xfId="0" applyFont="1" applyFill="1" applyBorder="1" applyAlignment="1">
      <alignment vertical="center"/>
    </xf>
    <xf numFmtId="0" fontId="180" fillId="0" borderId="28" xfId="0" applyFont="1" applyFill="1" applyBorder="1" applyAlignment="1">
      <alignment horizontal="center" vertical="center"/>
    </xf>
    <xf numFmtId="2" fontId="180" fillId="0" borderId="0" xfId="0" applyNumberFormat="1" applyFont="1" applyFill="1" applyAlignment="1">
      <alignment horizontal="center" vertical="center"/>
    </xf>
    <xf numFmtId="2" fontId="180" fillId="0" borderId="28" xfId="0" applyNumberFormat="1" applyFont="1" applyFill="1" applyBorder="1" applyAlignment="1">
      <alignment horizontal="center" vertical="center"/>
    </xf>
    <xf numFmtId="0" fontId="181" fillId="0" borderId="9" xfId="0" applyFont="1" applyFill="1" applyBorder="1" applyAlignment="1">
      <alignment vertical="center"/>
    </xf>
    <xf numFmtId="0" fontId="181" fillId="0" borderId="51" xfId="0" applyFont="1" applyFill="1" applyBorder="1" applyAlignment="1">
      <alignment horizontal="center" vertical="center"/>
    </xf>
    <xf numFmtId="0" fontId="180" fillId="0" borderId="8" xfId="0" applyFont="1" applyFill="1" applyBorder="1" applyAlignment="1">
      <alignment vertical="center"/>
    </xf>
    <xf numFmtId="0" fontId="180" fillId="0" borderId="8" xfId="0" applyFont="1" applyFill="1" applyBorder="1" applyAlignment="1">
      <alignment horizontal="center"/>
    </xf>
    <xf numFmtId="0" fontId="180" fillId="0" borderId="1" xfId="0" applyFont="1" applyFill="1" applyBorder="1" applyAlignment="1">
      <alignment vertical="center"/>
    </xf>
    <xf numFmtId="0" fontId="180" fillId="0" borderId="1" xfId="0" applyFont="1" applyFill="1" applyBorder="1" applyAlignment="1">
      <alignment horizontal="center"/>
    </xf>
    <xf numFmtId="0" fontId="180" fillId="0" borderId="54" xfId="0" applyFont="1" applyFill="1" applyBorder="1" applyAlignment="1">
      <alignment vertical="center"/>
    </xf>
    <xf numFmtId="0" fontId="180" fillId="0" borderId="54" xfId="0" applyFont="1" applyFill="1" applyBorder="1" applyAlignment="1">
      <alignment horizontal="center"/>
    </xf>
    <xf numFmtId="0" fontId="181" fillId="0" borderId="51" xfId="0" applyFont="1" applyFill="1" applyBorder="1" applyAlignment="1">
      <alignment horizontal="center"/>
    </xf>
    <xf numFmtId="0" fontId="181" fillId="0" borderId="6" xfId="0" applyFont="1" applyFill="1" applyBorder="1" applyAlignment="1">
      <alignment horizontal="center" vertical="center"/>
    </xf>
    <xf numFmtId="0" fontId="181" fillId="0" borderId="6" xfId="0" applyFont="1" applyFill="1" applyBorder="1" applyAlignment="1">
      <alignment vertical="center"/>
    </xf>
    <xf numFmtId="0" fontId="181" fillId="0" borderId="6" xfId="0" applyFont="1" applyFill="1" applyBorder="1" applyAlignment="1">
      <alignment horizontal="center"/>
    </xf>
    <xf numFmtId="177" fontId="181" fillId="0" borderId="28" xfId="0" applyNumberFormat="1" applyFont="1" applyBorder="1" applyAlignment="1">
      <alignment horizontal="center" vertical="center"/>
    </xf>
    <xf numFmtId="3" fontId="181" fillId="0" borderId="0" xfId="0" applyNumberFormat="1" applyFont="1" applyAlignment="1">
      <alignment horizontal="center" vertical="center"/>
    </xf>
    <xf numFmtId="49" fontId="187" fillId="0" borderId="10" xfId="0" applyNumberFormat="1" applyFont="1" applyFill="1" applyBorder="1" applyAlignment="1">
      <alignment horizontal="center" vertical="center" wrapText="1"/>
    </xf>
    <xf numFmtId="49" fontId="187" fillId="0" borderId="30" xfId="0" applyNumberFormat="1" applyFont="1" applyFill="1" applyBorder="1" applyAlignment="1">
      <alignment horizontal="center" vertical="center" wrapText="1"/>
    </xf>
    <xf numFmtId="49" fontId="187" fillId="0" borderId="4" xfId="0" applyNumberFormat="1" applyFont="1" applyFill="1" applyBorder="1" applyAlignment="1">
      <alignment horizontal="center" vertical="center" wrapText="1"/>
    </xf>
    <xf numFmtId="0" fontId="181" fillId="0" borderId="0" xfId="0" applyFont="1" applyFill="1" applyAlignment="1">
      <alignment horizontal="left" vertical="center" wrapText="1"/>
    </xf>
    <xf numFmtId="0" fontId="236" fillId="31" borderId="1" xfId="0" applyFont="1" applyFill="1" applyBorder="1" applyAlignment="1">
      <alignment horizontal="center" vertical="center" wrapText="1"/>
    </xf>
    <xf numFmtId="0" fontId="181" fillId="0" borderId="10" xfId="0" applyFont="1" applyFill="1" applyBorder="1" applyAlignment="1">
      <alignment horizontal="center" vertical="center"/>
    </xf>
    <xf numFmtId="0" fontId="181" fillId="0" borderId="4" xfId="0" applyFont="1" applyFill="1" applyBorder="1" applyAlignment="1">
      <alignment horizontal="center" vertical="center"/>
    </xf>
    <xf numFmtId="1" fontId="180" fillId="0" borderId="30" xfId="6" applyNumberFormat="1" applyFont="1" applyFill="1" applyBorder="1" applyAlignment="1">
      <alignment horizontal="left" vertical="justify" wrapText="1"/>
    </xf>
    <xf numFmtId="1" fontId="180" fillId="0" borderId="4" xfId="6" applyNumberFormat="1" applyFont="1" applyFill="1" applyBorder="1" applyAlignment="1">
      <alignment horizontal="left" vertical="justify" wrapText="1"/>
    </xf>
    <xf numFmtId="0" fontId="179" fillId="0" borderId="0" xfId="35080" applyFont="1" applyFill="1" applyBorder="1" applyAlignment="1">
      <alignment horizontal="center" vertical="center" wrapText="1"/>
    </xf>
    <xf numFmtId="0" fontId="173" fillId="0" borderId="0" xfId="35080" applyFont="1" applyFill="1" applyBorder="1" applyAlignment="1">
      <alignment horizontal="center" vertical="center"/>
    </xf>
    <xf numFmtId="0" fontId="1" fillId="0" borderId="24" xfId="35092" applyFont="1" applyFill="1" applyBorder="1" applyAlignment="1">
      <alignment horizontal="center" vertical="center" wrapText="1"/>
    </xf>
    <xf numFmtId="0" fontId="1" fillId="0" borderId="8" xfId="35092" applyFont="1" applyFill="1" applyBorder="1" applyAlignment="1">
      <alignment horizontal="center" vertical="center" wrapText="1"/>
    </xf>
    <xf numFmtId="0" fontId="178" fillId="0" borderId="24" xfId="35092" applyFont="1" applyFill="1" applyBorder="1" applyAlignment="1">
      <alignment horizontal="center" vertical="center" wrapText="1"/>
    </xf>
    <xf numFmtId="0" fontId="178" fillId="0" borderId="8" xfId="35092" applyFont="1" applyFill="1" applyBorder="1" applyAlignment="1">
      <alignment horizontal="center" vertical="center" wrapText="1"/>
    </xf>
    <xf numFmtId="0" fontId="187" fillId="0" borderId="10" xfId="0" applyFont="1" applyFill="1" applyBorder="1" applyAlignment="1">
      <alignment horizontal="center" vertical="center" wrapText="1"/>
    </xf>
    <xf numFmtId="0" fontId="187" fillId="0" borderId="23" xfId="0" applyFont="1" applyFill="1" applyBorder="1" applyAlignment="1">
      <alignment horizontal="center" vertical="center" wrapText="1"/>
    </xf>
    <xf numFmtId="0" fontId="187" fillId="0" borderId="4" xfId="0" applyFont="1" applyFill="1" applyBorder="1" applyAlignment="1">
      <alignment horizontal="center" vertical="center" wrapText="1"/>
    </xf>
    <xf numFmtId="17" fontId="187" fillId="0" borderId="10" xfId="0" applyNumberFormat="1" applyFont="1" applyFill="1" applyBorder="1" applyAlignment="1">
      <alignment horizontal="center" vertical="center" wrapText="1"/>
    </xf>
    <xf numFmtId="17" fontId="187" fillId="0" borderId="4" xfId="0" applyNumberFormat="1" applyFont="1" applyFill="1" applyBorder="1" applyAlignment="1">
      <alignment horizontal="center" vertical="center" wrapText="1"/>
    </xf>
    <xf numFmtId="0" fontId="187" fillId="0" borderId="10" xfId="0" applyFont="1" applyFill="1" applyBorder="1" applyAlignment="1">
      <alignment horizontal="center" vertical="center"/>
    </xf>
    <xf numFmtId="0" fontId="187" fillId="0" borderId="4" xfId="0" applyFont="1" applyFill="1" applyBorder="1" applyAlignment="1">
      <alignment horizontal="center" vertical="center"/>
    </xf>
    <xf numFmtId="168" fontId="187" fillId="0" borderId="10" xfId="1" applyNumberFormat="1" applyFont="1" applyFill="1" applyBorder="1" applyAlignment="1">
      <alignment horizontal="center" vertical="center"/>
    </xf>
    <xf numFmtId="168" fontId="187" fillId="0" borderId="4" xfId="1" applyNumberFormat="1" applyFont="1" applyFill="1" applyBorder="1" applyAlignment="1">
      <alignment horizontal="center" vertical="center"/>
    </xf>
    <xf numFmtId="0" fontId="187" fillId="0" borderId="0" xfId="0" applyFont="1" applyFill="1" applyAlignment="1">
      <alignment horizontal="left" vertical="center"/>
    </xf>
    <xf numFmtId="168" fontId="187" fillId="0" borderId="10" xfId="1" applyNumberFormat="1" applyFont="1" applyFill="1" applyBorder="1" applyAlignment="1">
      <alignment horizontal="center" vertical="center" wrapText="1"/>
    </xf>
    <xf numFmtId="168" fontId="187" fillId="0" borderId="4" xfId="1" applyNumberFormat="1" applyFont="1" applyFill="1" applyBorder="1" applyAlignment="1">
      <alignment horizontal="center" vertical="center" wrapText="1"/>
    </xf>
    <xf numFmtId="0" fontId="181" fillId="0" borderId="0" xfId="0" applyFont="1" applyFill="1" applyAlignment="1">
      <alignment horizontal="left" vertical="center"/>
    </xf>
    <xf numFmtId="0" fontId="187" fillId="0" borderId="10" xfId="0" applyFont="1" applyFill="1" applyBorder="1" applyAlignment="1">
      <alignment horizontal="center" vertical="top" wrapText="1"/>
    </xf>
    <xf numFmtId="0" fontId="187" fillId="0" borderId="4" xfId="0" applyFont="1" applyFill="1" applyBorder="1" applyAlignment="1">
      <alignment horizontal="center" vertical="top" wrapText="1"/>
    </xf>
    <xf numFmtId="49" fontId="182" fillId="0" borderId="28" xfId="0" applyNumberFormat="1" applyFont="1" applyFill="1" applyBorder="1" applyAlignment="1">
      <alignment horizontal="center" vertical="center" wrapText="1"/>
    </xf>
    <xf numFmtId="49" fontId="213" fillId="0" borderId="1" xfId="0" applyNumberFormat="1" applyFont="1" applyFill="1" applyBorder="1" applyAlignment="1">
      <alignment horizontal="center" vertical="center" wrapText="1"/>
    </xf>
    <xf numFmtId="0" fontId="239" fillId="0" borderId="0" xfId="6" applyFont="1" applyFill="1" applyBorder="1" applyAlignment="1">
      <alignment horizontal="left" vertical="center" wrapText="1"/>
    </xf>
    <xf numFmtId="0" fontId="239" fillId="0" borderId="0" xfId="6" applyFont="1" applyFill="1" applyBorder="1" applyAlignment="1">
      <alignment horizontal="justify" vertical="center" wrapText="1"/>
    </xf>
    <xf numFmtId="0" fontId="0" fillId="0" borderId="23" xfId="0" applyFill="1" applyBorder="1" applyAlignment="1">
      <alignment horizontal="center" wrapText="1"/>
    </xf>
    <xf numFmtId="0" fontId="0" fillId="0" borderId="4" xfId="0" applyFill="1" applyBorder="1" applyAlignment="1">
      <alignment horizontal="center" wrapText="1"/>
    </xf>
    <xf numFmtId="49" fontId="181" fillId="0" borderId="0" xfId="0" applyNumberFormat="1" applyFont="1" applyFill="1" applyAlignment="1">
      <alignment horizontal="center" vertical="center" wrapText="1"/>
    </xf>
    <xf numFmtId="0" fontId="187" fillId="0" borderId="1" xfId="0" applyFont="1" applyFill="1" applyBorder="1" applyAlignment="1">
      <alignment horizontal="center" vertical="center" wrapText="1"/>
    </xf>
    <xf numFmtId="17" fontId="181" fillId="0" borderId="1" xfId="0" applyNumberFormat="1" applyFont="1" applyFill="1" applyBorder="1" applyAlignment="1">
      <alignment horizontal="center" vertical="center" wrapText="1"/>
    </xf>
    <xf numFmtId="0" fontId="180" fillId="0" borderId="1" xfId="0" applyFont="1" applyFill="1" applyBorder="1" applyAlignment="1">
      <alignment horizontal="center" vertical="center" wrapText="1"/>
    </xf>
    <xf numFmtId="17" fontId="187" fillId="0" borderId="1" xfId="0" applyNumberFormat="1" applyFont="1" applyFill="1" applyBorder="1" applyAlignment="1">
      <alignment horizontal="center" vertical="center" wrapText="1"/>
    </xf>
    <xf numFmtId="0" fontId="179" fillId="0" borderId="1" xfId="0" applyFont="1" applyFill="1" applyBorder="1" applyAlignment="1">
      <alignment horizontal="center" vertical="center" wrapText="1"/>
    </xf>
    <xf numFmtId="0" fontId="259" fillId="0" borderId="0" xfId="0" applyFont="1" applyFill="1" applyAlignment="1">
      <alignment horizontal="left" vertical="center" wrapText="1"/>
    </xf>
    <xf numFmtId="0" fontId="181" fillId="0" borderId="0" xfId="0" applyFont="1" applyFill="1" applyAlignment="1">
      <alignment vertical="center" wrapText="1"/>
    </xf>
    <xf numFmtId="0" fontId="225" fillId="0" borderId="0" xfId="0" applyFont="1" applyFill="1" applyAlignment="1">
      <alignment vertical="center" wrapText="1"/>
    </xf>
    <xf numFmtId="0" fontId="239" fillId="0" borderId="25" xfId="0" applyFont="1" applyFill="1" applyBorder="1" applyAlignment="1">
      <alignment horizontal="justify" vertical="center" wrapText="1"/>
    </xf>
    <xf numFmtId="0" fontId="239" fillId="0" borderId="0" xfId="0" applyFont="1" applyFill="1" applyBorder="1" applyAlignment="1">
      <alignment horizontal="justify" vertical="center" wrapText="1"/>
    </xf>
    <xf numFmtId="0" fontId="239" fillId="0" borderId="25" xfId="0" applyFont="1" applyFill="1" applyBorder="1" applyAlignment="1">
      <alignment horizontal="left" vertical="center" wrapText="1"/>
    </xf>
    <xf numFmtId="0" fontId="239" fillId="0" borderId="0" xfId="0" applyFont="1" applyFill="1" applyBorder="1" applyAlignment="1">
      <alignment horizontal="left" vertical="center" wrapText="1"/>
    </xf>
    <xf numFmtId="0" fontId="213" fillId="32" borderId="1" xfId="0" applyFont="1" applyFill="1" applyBorder="1" applyAlignment="1">
      <alignment horizontal="center" vertical="center"/>
    </xf>
    <xf numFmtId="0" fontId="187" fillId="0" borderId="0" xfId="0" applyFont="1" applyFill="1" applyBorder="1" applyAlignment="1">
      <alignment horizontal="center" vertical="center"/>
    </xf>
    <xf numFmtId="0" fontId="214" fillId="2" borderId="0" xfId="28" applyFont="1" applyFill="1" applyBorder="1" applyAlignment="1">
      <alignment horizontal="center" vertical="center" wrapText="1"/>
    </xf>
    <xf numFmtId="0" fontId="188" fillId="0" borderId="0" xfId="28" applyFont="1" applyFill="1" applyBorder="1" applyAlignment="1">
      <alignment horizontal="center" vertical="center" wrapText="1"/>
    </xf>
    <xf numFmtId="0" fontId="234" fillId="2" borderId="0" xfId="28" applyFont="1" applyFill="1" applyBorder="1" applyAlignment="1">
      <alignment horizontal="center" vertical="center" wrapText="1"/>
    </xf>
    <xf numFmtId="0" fontId="213" fillId="0" borderId="0" xfId="0" applyFont="1" applyFill="1" applyAlignment="1">
      <alignment horizontal="left" vertical="center" wrapText="1"/>
    </xf>
    <xf numFmtId="0" fontId="213" fillId="0" borderId="1" xfId="14" applyFont="1" applyFill="1" applyBorder="1" applyAlignment="1">
      <alignment horizontal="center" vertical="center" wrapText="1"/>
    </xf>
    <xf numFmtId="0" fontId="213" fillId="0" borderId="1" xfId="0" applyFont="1" applyFill="1" applyBorder="1" applyAlignment="1">
      <alignment horizontal="center" vertical="center" wrapText="1"/>
    </xf>
    <xf numFmtId="0" fontId="242" fillId="0" borderId="1" xfId="6" applyFont="1" applyFill="1" applyBorder="1" applyAlignment="1">
      <alignment horizontal="center" vertical="center" wrapText="1"/>
    </xf>
    <xf numFmtId="1" fontId="242" fillId="0" borderId="23" xfId="6" applyNumberFormat="1" applyFont="1" applyFill="1" applyBorder="1" applyAlignment="1">
      <alignment horizontal="center" vertical="center" wrapText="1"/>
    </xf>
    <xf numFmtId="1" fontId="242" fillId="0" borderId="4" xfId="6" applyNumberFormat="1" applyFont="1" applyFill="1" applyBorder="1" applyAlignment="1">
      <alignment horizontal="center" vertical="center" wrapText="1"/>
    </xf>
    <xf numFmtId="1" fontId="180" fillId="0" borderId="23" xfId="6" applyNumberFormat="1" applyFont="1" applyFill="1" applyBorder="1" applyAlignment="1">
      <alignment horizontal="left" vertical="center" wrapText="1"/>
    </xf>
    <xf numFmtId="1" fontId="180" fillId="0" borderId="4" xfId="6" applyNumberFormat="1" applyFont="1" applyFill="1" applyBorder="1" applyAlignment="1">
      <alignment horizontal="left" vertical="center" wrapText="1"/>
    </xf>
    <xf numFmtId="49" fontId="181" fillId="0" borderId="28" xfId="0" applyNumberFormat="1" applyFont="1" applyFill="1" applyBorder="1" applyAlignment="1">
      <alignment horizontal="center" vertical="center" wrapText="1"/>
    </xf>
    <xf numFmtId="0" fontId="173" fillId="0" borderId="23" xfId="0" applyFont="1" applyFill="1" applyBorder="1" applyAlignment="1">
      <alignment horizontal="center" wrapText="1"/>
    </xf>
    <xf numFmtId="0" fontId="173" fillId="0" borderId="4" xfId="0" applyFont="1" applyFill="1" applyBorder="1" applyAlignment="1">
      <alignment horizontal="center" wrapText="1"/>
    </xf>
    <xf numFmtId="0" fontId="187" fillId="0" borderId="0" xfId="0" applyFont="1" applyFill="1" applyAlignment="1">
      <alignment horizontal="center" vertical="center"/>
    </xf>
    <xf numFmtId="0" fontId="181" fillId="0" borderId="49" xfId="0" applyFont="1" applyFill="1" applyBorder="1" applyAlignment="1">
      <alignment horizontal="center" vertical="center" wrapText="1"/>
    </xf>
    <xf numFmtId="0" fontId="181" fillId="0" borderId="8" xfId="0" applyFont="1" applyFill="1" applyBorder="1" applyAlignment="1">
      <alignment horizontal="center" vertical="center" wrapText="1"/>
    </xf>
    <xf numFmtId="0" fontId="181" fillId="0" borderId="1" xfId="0" applyFont="1" applyFill="1" applyBorder="1" applyAlignment="1">
      <alignment horizontal="center" vertical="center" wrapText="1"/>
    </xf>
    <xf numFmtId="0" fontId="181" fillId="0" borderId="0" xfId="0" applyFont="1" applyFill="1" applyAlignment="1">
      <alignment horizontal="center" vertical="center"/>
    </xf>
    <xf numFmtId="0" fontId="187" fillId="0" borderId="5" xfId="0" applyFont="1" applyFill="1" applyBorder="1" applyAlignment="1">
      <alignment horizontal="center" vertical="center"/>
    </xf>
    <xf numFmtId="0" fontId="187" fillId="0" borderId="3" xfId="0" applyFont="1" applyFill="1" applyBorder="1" applyAlignment="1">
      <alignment horizontal="center" vertical="center"/>
    </xf>
    <xf numFmtId="0" fontId="187" fillId="0" borderId="57" xfId="0" applyFont="1" applyFill="1" applyBorder="1" applyAlignment="1">
      <alignment horizontal="center" vertical="center"/>
    </xf>
  </cellXfs>
  <cellStyles count="44095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1" xr:uid="{00000000-0005-0000-0000-00004D000000}"/>
    <cellStyle name="Euro 4" xfId="43982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3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8" xr:uid="{4357CC07-9A9D-4A40-A8B4-5099DD70D809}"/>
    <cellStyle name="Millares 101" xfId="44071" xr:uid="{F73725D2-99EC-42C4-AA3D-D4C46463B909}"/>
    <cellStyle name="Millares 102" xfId="44080" xr:uid="{93B69E9D-6069-4093-BAD6-5720722B7B10}"/>
    <cellStyle name="Millares 103" xfId="44082" xr:uid="{6002A147-325C-4E26-AE29-C0347773AD05}"/>
    <cellStyle name="Millares 104" xfId="44091" xr:uid="{B848453F-EF39-4FCF-86EA-7CEA0DE401D1}"/>
    <cellStyle name="Millares 105" xfId="44094" xr:uid="{A844E5B2-E2CB-4213-8E10-8180A586249C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3" xfId="90" xr:uid="{00000000-0005-0000-0000-0000DD070000}"/>
    <cellStyle name="Millares 13 2" xfId="43984" xr:uid="{00000000-0005-0000-0000-0000DE070000}"/>
    <cellStyle name="Millares 13 3" xfId="43985" xr:uid="{00000000-0005-0000-0000-0000DF070000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6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7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 5" xfId="44049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88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79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9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0" xr:uid="{00000000-0005-0000-0000-0000C42D0000}"/>
    <cellStyle name="Millares 86" xfId="43963" xr:uid="{00000000-0005-0000-0000-0000C52D0000}"/>
    <cellStyle name="Millares 87" xfId="43969" xr:uid="{00000000-0005-0000-0000-0000C62D0000}"/>
    <cellStyle name="Millares 88" xfId="43972" xr:uid="{00000000-0005-0000-0000-0000C72D0000}"/>
    <cellStyle name="Millares 89" xfId="43974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7" xr:uid="{7214FD22-0708-4E1C-8260-1E20ED60BE7B}"/>
    <cellStyle name="Millares 91" xfId="44016" xr:uid="{FB9593D4-B4F5-434D-A184-0411352264D2}"/>
    <cellStyle name="Millares 92" xfId="44018" xr:uid="{D82694AA-1873-42AF-BED2-6143CAEB3E46}"/>
    <cellStyle name="Millares 93" xfId="44020" xr:uid="{8768CEA1-56FE-4629-AEB9-342FC8434BF6}"/>
    <cellStyle name="Millares 94" xfId="44021" xr:uid="{7C159F47-FA64-498A-A842-3E6510CE8F99}"/>
    <cellStyle name="Millares 95" xfId="44027" xr:uid="{A499D72C-6363-40C5-B107-5A33379CEC03}"/>
    <cellStyle name="Millares 96" xfId="44047" xr:uid="{EC78B327-5EDC-4C62-9DD2-ACB5D0CAF8C8}"/>
    <cellStyle name="Millares 97" xfId="44054" xr:uid="{5065FC57-47F2-4B44-87DB-F25DC2CC215B}"/>
    <cellStyle name="Millares 98" xfId="44062" xr:uid="{7F6943DA-9F12-476C-80ED-393828068019}"/>
    <cellStyle name="Millares 99" xfId="44065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7" xr:uid="{00000000-0005-0000-0000-000091310000}"/>
    <cellStyle name="Moneda 43" xfId="43966" xr:uid="{00000000-0005-0000-0000-000092310000}"/>
    <cellStyle name="Moneda 44" xfId="43976" xr:uid="{00000000-0005-0000-0000-000093310000}"/>
    <cellStyle name="Moneda 45" xfId="44001" xr:uid="{00000000-0005-0000-0000-000094310000}"/>
    <cellStyle name="Moneda 46" xfId="44003" xr:uid="{00000000-0005-0000-0000-000095310000}"/>
    <cellStyle name="Moneda 47" xfId="44005" xr:uid="{A6E655DF-1CF4-467F-9560-53217220EF51}"/>
    <cellStyle name="Moneda 48" xfId="44010" xr:uid="{8D1F57D6-04AF-42FA-BC13-392E733D9ACA}"/>
    <cellStyle name="Moneda 49" xfId="44024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50" xfId="44031" xr:uid="{46C5B6B4-B1FC-44A6-8E5E-7C3572F80893}"/>
    <cellStyle name="Moneda 51" xfId="44036" xr:uid="{C6BA386D-AE7A-48BD-A649-93CDEC5E229E}"/>
    <cellStyle name="Moneda 52" xfId="44039" xr:uid="{C32F09D3-3E97-41E7-932B-95C0CB15F428}"/>
    <cellStyle name="Moneda 53" xfId="44042" xr:uid="{80C8FFE0-6CA8-467E-B12D-A9185A5712F7}"/>
    <cellStyle name="Moneda 54" xfId="44045" xr:uid="{BCC4F30C-AF14-488C-A123-CC11638467BD}"/>
    <cellStyle name="Moneda 55" xfId="44052" xr:uid="{5F5363FB-C9CE-4EC9-B2D8-7EA8F6A4B9C3}"/>
    <cellStyle name="Moneda 56" xfId="44056" xr:uid="{9D7DBA6A-BF91-45B9-BFAE-2FA8A0AF3D41}"/>
    <cellStyle name="Moneda 57" xfId="44059" xr:uid="{6823A5C1-48F9-499C-9856-28F9FB1510C1}"/>
    <cellStyle name="Moneda 58" xfId="44072" xr:uid="{A85BA041-4B13-4F82-A51D-1F67D44F95A4}"/>
    <cellStyle name="Moneda 59" xfId="44076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60" xfId="44083" xr:uid="{9A39558B-6D02-45D1-B2ED-73AE0EF376E6}"/>
    <cellStyle name="Moneda 61" xfId="44087" xr:uid="{BF7EFA31-4203-4FD5-9576-F2F3867947C4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14" xfId="44066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4" xr:uid="{00000000-0005-0000-0000-000014480000}"/>
    <cellStyle name="Normal 116" xfId="43956" xr:uid="{00000000-0005-0000-0000-000015480000}"/>
    <cellStyle name="Normal 117" xfId="43959" xr:uid="{00000000-0005-0000-0000-000016480000}"/>
    <cellStyle name="Normal 118" xfId="43964" xr:uid="{00000000-0005-0000-0000-000017480000}"/>
    <cellStyle name="Normal 119" xfId="43965" xr:uid="{00000000-0005-0000-0000-000018480000}"/>
    <cellStyle name="Normal 12" xfId="28" xr:uid="{00000000-0005-0000-0000-000019480000}"/>
    <cellStyle name="Normal 120" xfId="43968" xr:uid="{00000000-0005-0000-0000-00001A480000}"/>
    <cellStyle name="Normal 120 2" xfId="44014" xr:uid="{80B85FC2-610D-4083-9A51-EF875968EA86}"/>
    <cellStyle name="Normal 121" xfId="43971" xr:uid="{00000000-0005-0000-0000-00001B480000}"/>
    <cellStyle name="Normal 122" xfId="43975" xr:uid="{00000000-0005-0000-0000-00001C480000}"/>
    <cellStyle name="Normal 123" xfId="43978" xr:uid="{00000000-0005-0000-0000-00001D480000}"/>
    <cellStyle name="Normal 124" xfId="43999" xr:uid="{00000000-0005-0000-0000-00001E480000}"/>
    <cellStyle name="Normal 124 2" xfId="44012" xr:uid="{603D1A66-289C-41E2-B64A-83DFDD6D043B}"/>
    <cellStyle name="Normal 125" xfId="44000" xr:uid="{00000000-0005-0000-0000-00001F480000}"/>
    <cellStyle name="Normal 126" xfId="44004" xr:uid="{76DD7141-2112-4837-8FF6-DFB3682E2643}"/>
    <cellStyle name="Normal 127" xfId="44009" xr:uid="{BB17578D-8F4A-485E-B00D-5FDB4AC448B0}"/>
    <cellStyle name="Normal 128" xfId="44013" xr:uid="{35AA9408-F880-4369-AED1-E6FA2E43D9D5}"/>
    <cellStyle name="Normal 129" xfId="44017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2" xr:uid="{93665A41-9047-45B1-8D0A-347E4C35502B}"/>
    <cellStyle name="Normal 131" xfId="44023" xr:uid="{B10A5448-8B9C-4230-8709-9CB0A48D33B6}"/>
    <cellStyle name="Normal 132" xfId="44026" xr:uid="{8C478E15-E6B7-4A98-89AD-BF65F517E29E}"/>
    <cellStyle name="Normal 133" xfId="44030" xr:uid="{24F4E444-0DC2-4BA9-B839-D8D9FB4B3A02}"/>
    <cellStyle name="Normal 134" xfId="44035" xr:uid="{06AE4128-FC39-41A0-8791-698569E7C0BD}"/>
    <cellStyle name="Normal 135" xfId="44038" xr:uid="{8BE0820A-7B61-44DB-9F16-CFD19BD7CE37}"/>
    <cellStyle name="Normal 136" xfId="44041" xr:uid="{B2908B98-FBA9-4286-9A75-DE7D98E08851}"/>
    <cellStyle name="Normal 137" xfId="44044" xr:uid="{F4BDB42B-3E15-491C-8E11-E555887B86FF}"/>
    <cellStyle name="Normal 138" xfId="44051" xr:uid="{05103B51-1B0F-4DB4-9951-C85854D51BA8}"/>
    <cellStyle name="Normal 139" xfId="44055" xr:uid="{0B2B551F-B038-49DB-886A-540F52ED2DE4}"/>
    <cellStyle name="Normal 14" xfId="47" xr:uid="{00000000-0005-0000-0000-0000204D0000}"/>
    <cellStyle name="Normal 140" xfId="44058" xr:uid="{2A54099D-8FFE-4E0C-91BD-52924E64ACBD}"/>
    <cellStyle name="Normal 140 2" xfId="44074" xr:uid="{87492154-98BE-4A05-912A-8F3E8450F5B4}"/>
    <cellStyle name="Normal 140 3" xfId="44078" xr:uid="{2B6DE311-0213-4247-82EF-87864568864F}"/>
    <cellStyle name="Normal 140 4" xfId="44085" xr:uid="{3D671AB6-032A-4953-9911-AB33C8A49CDB}"/>
    <cellStyle name="Normal 140 5" xfId="44089" xr:uid="{DDCA0FDB-49C5-4D3E-8D91-15D51D7D64F1}"/>
    <cellStyle name="Normal 141" xfId="44061" xr:uid="{F28785BC-DB76-44B2-A13D-B2246455F2A8}"/>
    <cellStyle name="Normal 142" xfId="44064" xr:uid="{87C4373F-E2CB-49D4-9B46-2BB7F4B0347E}"/>
    <cellStyle name="Normal 143" xfId="44067" xr:uid="{0E9DBBAE-08C4-4CB2-A3E2-47B559436B88}"/>
    <cellStyle name="Normal 144" xfId="44070" xr:uid="{2428B7C1-26CA-48ED-BD46-717843228C54}"/>
    <cellStyle name="Normal 145" xfId="44075" xr:uid="{6427E0F8-E535-40D1-87C5-8239ED0B262F}"/>
    <cellStyle name="Normal 146" xfId="44079" xr:uid="{2DA82A6B-F8F4-4DDA-A43F-F832CEF75851}"/>
    <cellStyle name="Normal 147" xfId="44081" xr:uid="{68709D0D-0288-43FF-8E4A-5B4E963000CE}"/>
    <cellStyle name="Normal 148" xfId="44086" xr:uid="{CAFD8202-2610-48B8-A517-A3B492E08CD4}"/>
    <cellStyle name="Normal 149" xfId="44090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93" xr:uid="{746C4DCE-25DC-4470-95E8-5B9393C3166E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0" xr:uid="{00000000-0005-0000-0000-0000B5590000}"/>
    <cellStyle name="Normal 2 2 4" xfId="43991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2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3" xr:uid="{00000000-0005-0000-0000-00000C6A0000}"/>
    <cellStyle name="Normal 3 5" xfId="44048" xr:uid="{20DB0DCF-4A20-4692-8AA6-CDE623E55BF8}"/>
    <cellStyle name="Normal 3 8" xfId="43994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58" xr:uid="{00000000-0005-0000-0000-0000CF7F0000}"/>
    <cellStyle name="Normal 43 3 31 2 2 2 3 34" xfId="43967" xr:uid="{00000000-0005-0000-0000-0000D07F0000}"/>
    <cellStyle name="Normal 43 3 31 2 2 2 3 35" xfId="43977" xr:uid="{00000000-0005-0000-0000-0000D17F0000}"/>
    <cellStyle name="Normal 43 3 31 2 2 2 3 36" xfId="44002" xr:uid="{00000000-0005-0000-0000-0000D27F0000}"/>
    <cellStyle name="Normal 43 3 31 2 2 2 3 37" xfId="44006" xr:uid="{1088E3D5-5D1E-48FD-9DB5-B6DA8BC13A62}"/>
    <cellStyle name="Normal 43 3 31 2 2 2 3 38" xfId="44011" xr:uid="{35610EB2-1E52-44F9-85E0-89134299ABF9}"/>
    <cellStyle name="Normal 43 3 31 2 2 2 3 39" xfId="44025" xr:uid="{83AE4032-4834-4E84-8A47-AB672DA0645C}"/>
    <cellStyle name="Normal 43 3 31 2 2 2 3 4" xfId="21940" xr:uid="{00000000-0005-0000-0000-0000D37F0000}"/>
    <cellStyle name="Normal 43 3 31 2 2 2 3 40" xfId="44032" xr:uid="{455840A1-5BA5-4754-B85A-5670985E71D6}"/>
    <cellStyle name="Normal 43 3 31 2 2 2 3 41" xfId="44037" xr:uid="{866A0354-B44C-42D3-9B96-C5FDE8B22529}"/>
    <cellStyle name="Normal 43 3 31 2 2 2 3 42" xfId="44040" xr:uid="{14017933-BC17-48CA-8822-F6AAED8B314E}"/>
    <cellStyle name="Normal 43 3 31 2 2 2 3 43" xfId="44043" xr:uid="{060E943C-8971-44CC-9272-A5F1A3AAB128}"/>
    <cellStyle name="Normal 43 3 31 2 2 2 3 44" xfId="44046" xr:uid="{CA7339D3-0D70-471A-B259-A0A9233AA329}"/>
    <cellStyle name="Normal 43 3 31 2 2 2 3 45" xfId="44053" xr:uid="{C24FE9C4-452C-4F25-9199-F2D995CE13F7}"/>
    <cellStyle name="Normal 43 3 31 2 2 2 3 46" xfId="44057" xr:uid="{ED189D08-C012-4200-83BE-7E4F192B6274}"/>
    <cellStyle name="Normal 43 3 31 2 2 2 3 47" xfId="44060" xr:uid="{5C78A1DD-A5D1-4BA7-88A9-4AF8BD3170D5}"/>
    <cellStyle name="Normal 43 3 31 2 2 2 3 48" xfId="44073" xr:uid="{1A83243B-8DC5-4414-B470-7964F871E68C}"/>
    <cellStyle name="Normal 43 3 31 2 2 2 3 49" xfId="44077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50" xfId="44084" xr:uid="{9DC33905-3910-48EC-914C-5971096578E5}"/>
    <cellStyle name="Normal 43 3 31 2 2 2 3 51" xfId="44088" xr:uid="{586D2B27-F633-41EC-A929-878F40B4B501}"/>
    <cellStyle name="Normal 43 3 31 2 2 2 3 6" xfId="35054" xr:uid="{00000000-0005-0000-0000-0000E57F0000}"/>
    <cellStyle name="Normal 43 3 31 2 2 2 3 7" xfId="35058" xr:uid="{00000000-0005-0000-0000-0000E67F0000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5" xr:uid="{00000000-0005-0000-0000-000063A10000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5" xr:uid="{00000000-0005-0000-0000-00006BA10000}"/>
    <cellStyle name="Normal 8 3" xfId="43996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33" xr:uid="{1A4DAD5A-EBDA-4728-8FCD-423192CF94E0}"/>
    <cellStyle name="Normal_Estadisticas 2019_1" xfId="43941" xr:uid="{00000000-0005-0000-0000-000099AB0000}"/>
    <cellStyle name="Normal_Estadisticas 2019_2" xfId="43962" xr:uid="{00000000-0005-0000-0000-00009AAB0000}"/>
    <cellStyle name="Normal_Estadisticas 2019_3" xfId="44034" xr:uid="{7B1FE69F-CCFD-4739-AD29-9817BCAF9E83}"/>
    <cellStyle name="Normal_Estadisticas 2019_5" xfId="44029" xr:uid="{C3412F32-0FCC-4A50-B0BE-D7262E33679A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3998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 5" xfId="44050" xr:uid="{A43A4A07-29FE-4390-AC34-E2C59CE099BF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1" xr:uid="{00000000-0005-0000-0000-0000D2AB0000}"/>
    <cellStyle name="Porcentaje 24" xfId="43970" xr:uid="{00000000-0005-0000-0000-0000D3AB0000}"/>
    <cellStyle name="Porcentaje 25" xfId="43973" xr:uid="{00000000-0005-0000-0000-0000D4AB0000}"/>
    <cellStyle name="Porcentaje 26" xfId="44008" xr:uid="{FA4CF980-1F1B-4F47-BED3-6F5F7B25DDB7}"/>
    <cellStyle name="Porcentaje 27" xfId="44015" xr:uid="{A9F0964A-8C93-426D-8D5B-4A36E5BD2523}"/>
    <cellStyle name="Porcentaje 28" xfId="44019" xr:uid="{BAFB435A-26EE-4609-973C-A81BD0E558C7}"/>
    <cellStyle name="Porcentaje 29" xfId="44028" xr:uid="{8EFB37DA-9781-40FF-AB41-59709CA0B6A7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30" xfId="44063" xr:uid="{05ACBE05-2787-41D4-8B30-49CBF11BB4DE}"/>
    <cellStyle name="Porcentaje 31" xfId="44069" xr:uid="{1BB609F6-C9DD-4B79-BFFF-72172CE582B2}"/>
    <cellStyle name="Porcentaje 32" xfId="44092" xr:uid="{3186F4A5-8F0F-4C88-A4E0-94059FCA4F99}"/>
    <cellStyle name="Porcentaje 4" xfId="49" xr:uid="{00000000-0005-0000-0000-0000DAAB0000}"/>
    <cellStyle name="Porcentaje 5" xfId="91" xr:uid="{00000000-0005-0000-0000-0000DBAB0000}"/>
    <cellStyle name="Porcentaje 6" xfId="167" xr:uid="{00000000-0005-0000-0000-0000DCAB0000}"/>
    <cellStyle name="Porcentaje 6 2" xfId="43980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7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9CBC5C"/>
      <color rgb="FFFF3399"/>
      <color rgb="FFCC3300"/>
      <color rgb="FF33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2020'!$B$96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2020'!$C$99:$C$105</c:f>
              <c:numCache>
                <c:formatCode>General</c:formatCode>
                <c:ptCount val="7"/>
                <c:pt idx="0">
                  <c:v>154</c:v>
                </c:pt>
                <c:pt idx="1">
                  <c:v>103</c:v>
                </c:pt>
                <c:pt idx="2">
                  <c:v>575</c:v>
                </c:pt>
                <c:pt idx="3">
                  <c:v>38</c:v>
                </c:pt>
                <c:pt idx="4">
                  <c:v>188</c:v>
                </c:pt>
                <c:pt idx="5">
                  <c:v>475</c:v>
                </c:pt>
                <c:pt idx="6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2020'!$B$110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2020'!$C$113:$C$119</c:f>
              <c:numCache>
                <c:formatCode>General</c:formatCode>
                <c:ptCount val="7"/>
                <c:pt idx="0">
                  <c:v>1254</c:v>
                </c:pt>
                <c:pt idx="1">
                  <c:v>1082</c:v>
                </c:pt>
                <c:pt idx="2">
                  <c:v>1409</c:v>
                </c:pt>
                <c:pt idx="3">
                  <c:v>583</c:v>
                </c:pt>
                <c:pt idx="4">
                  <c:v>1859</c:v>
                </c:pt>
                <c:pt idx="5">
                  <c:v>1945</c:v>
                </c:pt>
                <c:pt idx="6">
                  <c:v>1559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2020'!$B$124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2020'!$B$127:$B$133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2020'!$C$127:$C$133</c:f>
              <c:numCache>
                <c:formatCode>General</c:formatCode>
                <c:ptCount val="7"/>
                <c:pt idx="0">
                  <c:v>1884</c:v>
                </c:pt>
                <c:pt idx="1">
                  <c:v>5969</c:v>
                </c:pt>
                <c:pt idx="2">
                  <c:v>993</c:v>
                </c:pt>
                <c:pt idx="3">
                  <c:v>698</c:v>
                </c:pt>
                <c:pt idx="4">
                  <c:v>147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628788594726686"/>
          <c:y val="0.26731406136626462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2020'!$B$155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2020'!$B$158:$B$161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2020'!$C$158:$C$161</c:f>
              <c:numCache>
                <c:formatCode>General</c:formatCode>
                <c:ptCount val="4"/>
                <c:pt idx="0">
                  <c:v>5285</c:v>
                </c:pt>
                <c:pt idx="1">
                  <c:v>3536</c:v>
                </c:pt>
                <c:pt idx="2">
                  <c:v>870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4505778513783969"/>
          <c:y val="3.960396039603960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214224957544582"/>
          <c:y val="0.22420138076799806"/>
          <c:w val="0.69533935505806455"/>
          <c:h val="0.52644610955888582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2020'!$C$216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2020'!$B$217:$B$325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</c:strCache>
            </c:strRef>
          </c:cat>
          <c:val>
            <c:numRef>
              <c:f>'Estadisticas 2020'!$C$217:$C$325</c:f>
              <c:numCache>
                <c:formatCode>#\ ##0\ \ \ ;[Red]\(#\ ##0\)</c:formatCode>
                <c:ptCount val="9"/>
                <c:pt idx="0">
                  <c:v>682</c:v>
                </c:pt>
                <c:pt idx="1">
                  <c:v>1421</c:v>
                </c:pt>
                <c:pt idx="2">
                  <c:v>1041</c:v>
                </c:pt>
                <c:pt idx="3">
                  <c:v>770</c:v>
                </c:pt>
                <c:pt idx="4">
                  <c:v>1043</c:v>
                </c:pt>
                <c:pt idx="5">
                  <c:v>1349</c:v>
                </c:pt>
                <c:pt idx="6">
                  <c:v>1296</c:v>
                </c:pt>
                <c:pt idx="7">
                  <c:v>1129</c:v>
                </c:pt>
                <c:pt idx="8">
                  <c:v>960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aseline="0"/>
              <a:t>Setiembre 2019/2020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2020'!$E$339</c:f>
              <c:strCache>
                <c:ptCount val="1"/>
                <c:pt idx="0">
                  <c:v>Formalizados Setiembre 2019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2020'!$E$341:$E$342</c:f>
              <c:numCache>
                <c:formatCode>#\ ##0\ \ \ ;[Red]\(#\ ##0\)</c:formatCode>
                <c:ptCount val="2"/>
                <c:pt idx="0">
                  <c:v>1076</c:v>
                </c:pt>
                <c:pt idx="1">
                  <c:v>367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2020'!$C$339</c:f>
              <c:strCache>
                <c:ptCount val="1"/>
                <c:pt idx="0">
                  <c:v>Formalizados Setiembre 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2020'!$C$341:$C$342</c:f>
              <c:numCache>
                <c:formatCode>#\ ##0\ \ \ ;[Red]\(#\ ##0\)</c:formatCode>
                <c:ptCount val="2"/>
                <c:pt idx="0">
                  <c:v>680</c:v>
                </c:pt>
                <c:pt idx="1">
                  <c:v>280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8462395833333329"/>
          <c:w val="0.72893095191578094"/>
          <c:h val="7.93324759388935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Setiembre 2019/2020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526099419732355"/>
          <c:y val="4.794281610875901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2020'!$C$339:$D$339</c:f>
              <c:strCache>
                <c:ptCount val="1"/>
                <c:pt idx="0">
                  <c:v>Formalizados Setiembre 2020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2020'!$D$341:$D$342</c:f>
              <c:numCache>
                <c:formatCode>"¢"#\ ##0.00\ \ ;[Red]\("¢"#\ ##0.00\)</c:formatCode>
                <c:ptCount val="2"/>
                <c:pt idx="0">
                  <c:v>7.3382941176470586</c:v>
                </c:pt>
                <c:pt idx="1">
                  <c:v>21.528191138964285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ser>
          <c:idx val="0"/>
          <c:order val="1"/>
          <c:tx>
            <c:strRef>
              <c:f>'Estadisticas 2020'!$E$339:$F$339</c:f>
              <c:strCache>
                <c:ptCount val="1"/>
                <c:pt idx="0">
                  <c:v>Formalizados Setiembre 2019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2020'!$F$341:$F$342</c:f>
              <c:numCache>
                <c:formatCode>"¢"#\ ##0.00\ \ ;[Red]\("¢"#\ ##0.00\)</c:formatCode>
                <c:ptCount val="2"/>
                <c:pt idx="0">
                  <c:v>7.2260027881040889</c:v>
                </c:pt>
                <c:pt idx="1">
                  <c:v>15.526875344386921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2020'!$B$408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2020'!$B$411:$B$422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</c:strCache>
            </c:strRef>
          </c:cat>
          <c:val>
            <c:numRef>
              <c:f>'Estadisticas 2020'!$C$411:$C$422</c:f>
              <c:numCache>
                <c:formatCode>General</c:formatCode>
                <c:ptCount val="9"/>
                <c:pt idx="0">
                  <c:v>23</c:v>
                </c:pt>
                <c:pt idx="1">
                  <c:v>25</c:v>
                </c:pt>
                <c:pt idx="2">
                  <c:v>62</c:v>
                </c:pt>
                <c:pt idx="3">
                  <c:v>87</c:v>
                </c:pt>
                <c:pt idx="4">
                  <c:v>122</c:v>
                </c:pt>
                <c:pt idx="5">
                  <c:v>94</c:v>
                </c:pt>
                <c:pt idx="6">
                  <c:v>87</c:v>
                </c:pt>
                <c:pt idx="7">
                  <c:v>9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2020'!$C$435:$D$435</c:f>
              <c:strCache>
                <c:ptCount val="1"/>
                <c:pt idx="0">
                  <c:v>EMITIDOS DEL 01/01/2020 AL 30/09/2020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2020'!$C$437:$C$461</c:f>
              <c:numCache>
                <c:formatCode>0</c:formatCode>
                <c:ptCount val="25"/>
                <c:pt idx="0">
                  <c:v>2464</c:v>
                </c:pt>
                <c:pt idx="1">
                  <c:v>1820</c:v>
                </c:pt>
                <c:pt idx="2">
                  <c:v>97</c:v>
                </c:pt>
                <c:pt idx="3">
                  <c:v>93</c:v>
                </c:pt>
                <c:pt idx="4">
                  <c:v>33</c:v>
                </c:pt>
                <c:pt idx="5">
                  <c:v>434</c:v>
                </c:pt>
                <c:pt idx="6">
                  <c:v>472</c:v>
                </c:pt>
                <c:pt idx="7">
                  <c:v>374</c:v>
                </c:pt>
                <c:pt idx="8">
                  <c:v>603</c:v>
                </c:pt>
                <c:pt idx="9">
                  <c:v>255</c:v>
                </c:pt>
                <c:pt idx="10">
                  <c:v>202</c:v>
                </c:pt>
                <c:pt idx="11">
                  <c:v>66</c:v>
                </c:pt>
                <c:pt idx="12">
                  <c:v>15</c:v>
                </c:pt>
                <c:pt idx="13">
                  <c:v>117</c:v>
                </c:pt>
                <c:pt idx="14">
                  <c:v>218</c:v>
                </c:pt>
                <c:pt idx="15">
                  <c:v>0</c:v>
                </c:pt>
                <c:pt idx="16">
                  <c:v>112</c:v>
                </c:pt>
                <c:pt idx="17">
                  <c:v>0</c:v>
                </c:pt>
                <c:pt idx="18">
                  <c:v>117</c:v>
                </c:pt>
                <c:pt idx="19">
                  <c:v>4</c:v>
                </c:pt>
                <c:pt idx="20">
                  <c:v>5</c:v>
                </c:pt>
                <c:pt idx="21">
                  <c:v>16</c:v>
                </c:pt>
                <c:pt idx="22">
                  <c:v>62</c:v>
                </c:pt>
                <c:pt idx="23">
                  <c:v>40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2020'!$K$435:$L$435</c:f>
              <c:strCache>
                <c:ptCount val="1"/>
                <c:pt idx="0">
                  <c:v>EMITIDOS DEL 01/01/2019 AL 30/09/2019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2020'!$K$437:$K$461</c:f>
              <c:numCache>
                <c:formatCode>0</c:formatCode>
                <c:ptCount val="25"/>
                <c:pt idx="0">
                  <c:v>2524</c:v>
                </c:pt>
                <c:pt idx="1">
                  <c:v>2337</c:v>
                </c:pt>
                <c:pt idx="2">
                  <c:v>152</c:v>
                </c:pt>
                <c:pt idx="3">
                  <c:v>36</c:v>
                </c:pt>
                <c:pt idx="4">
                  <c:v>4</c:v>
                </c:pt>
                <c:pt idx="5">
                  <c:v>147</c:v>
                </c:pt>
                <c:pt idx="6">
                  <c:v>612</c:v>
                </c:pt>
                <c:pt idx="7">
                  <c:v>786</c:v>
                </c:pt>
                <c:pt idx="8">
                  <c:v>699</c:v>
                </c:pt>
                <c:pt idx="9">
                  <c:v>781</c:v>
                </c:pt>
                <c:pt idx="10">
                  <c:v>475</c:v>
                </c:pt>
                <c:pt idx="11">
                  <c:v>133</c:v>
                </c:pt>
                <c:pt idx="12">
                  <c:v>18</c:v>
                </c:pt>
                <c:pt idx="13">
                  <c:v>175</c:v>
                </c:pt>
                <c:pt idx="14">
                  <c:v>487</c:v>
                </c:pt>
                <c:pt idx="15">
                  <c:v>0</c:v>
                </c:pt>
                <c:pt idx="16">
                  <c:v>81</c:v>
                </c:pt>
                <c:pt idx="17">
                  <c:v>0</c:v>
                </c:pt>
                <c:pt idx="18">
                  <c:v>124</c:v>
                </c:pt>
                <c:pt idx="19">
                  <c:v>1</c:v>
                </c:pt>
                <c:pt idx="20">
                  <c:v>53</c:v>
                </c:pt>
                <c:pt idx="21">
                  <c:v>15</c:v>
                </c:pt>
                <c:pt idx="22">
                  <c:v>24</c:v>
                </c:pt>
                <c:pt idx="23">
                  <c:v>13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Agosto 2020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2020'!$D$583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2020'!$B$584:$B$590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2020'!$D$584:$D$590</c:f>
              <c:numCache>
                <c:formatCode>"₡"#\ ##0.00</c:formatCode>
                <c:ptCount val="7"/>
                <c:pt idx="0">
                  <c:v>3617.944</c:v>
                </c:pt>
                <c:pt idx="1">
                  <c:v>146.358</c:v>
                </c:pt>
                <c:pt idx="2">
                  <c:v>2668.2869999999998</c:v>
                </c:pt>
                <c:pt idx="3">
                  <c:v>3664.404</c:v>
                </c:pt>
                <c:pt idx="4">
                  <c:v>15126.082</c:v>
                </c:pt>
                <c:pt idx="5">
                  <c:v>1022.119</c:v>
                </c:pt>
                <c:pt idx="6">
                  <c:v>19481.842000000001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2020'!$B$383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2020'!$B$386:$B$397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</c:strCache>
            </c:strRef>
          </c:cat>
          <c:val>
            <c:numRef>
              <c:f>'Estadisticas 2020'!$C$386:$C$397</c:f>
              <c:numCache>
                <c:formatCode>#\ ##0\ \ \ ;[Red]\(#\ ##0\)</c:formatCode>
                <c:ptCount val="9"/>
                <c:pt idx="0">
                  <c:v>369</c:v>
                </c:pt>
                <c:pt idx="1">
                  <c:v>396</c:v>
                </c:pt>
                <c:pt idx="2">
                  <c:v>1041</c:v>
                </c:pt>
                <c:pt idx="3">
                  <c:v>1116</c:v>
                </c:pt>
                <c:pt idx="4">
                  <c:v>1425</c:v>
                </c:pt>
                <c:pt idx="5">
                  <c:v>1359</c:v>
                </c:pt>
                <c:pt idx="6">
                  <c:v>925</c:v>
                </c:pt>
                <c:pt idx="7">
                  <c:v>669</c:v>
                </c:pt>
                <c:pt idx="8">
                  <c:v>319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baseline="0">
                <a:solidFill>
                  <a:schemeClr val="tx1"/>
                </a:solidFill>
                <a:effectLst/>
              </a:rPr>
              <a:t>Agosto 2020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2020'!$J$583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2020'!$H$584:$H$590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2020'!$J$584:$J$590</c:f>
              <c:numCache>
                <c:formatCode>"₡"#\ ##0.00</c:formatCode>
                <c:ptCount val="7"/>
                <c:pt idx="0">
                  <c:v>686.83607067000003</c:v>
                </c:pt>
                <c:pt idx="1">
                  <c:v>4102.6578369400004</c:v>
                </c:pt>
                <c:pt idx="2">
                  <c:v>3801.1936697700003</c:v>
                </c:pt>
                <c:pt idx="3">
                  <c:v>0</c:v>
                </c:pt>
                <c:pt idx="4">
                  <c:v>144.01747325000002</c:v>
                </c:pt>
                <c:pt idx="5">
                  <c:v>13359.369219334598</c:v>
                </c:pt>
                <c:pt idx="6">
                  <c:v>22094.0742699646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2020'!$F$435:$G$435</c:f>
              <c:strCache>
                <c:ptCount val="1"/>
                <c:pt idx="0">
                  <c:v>FORMALIZADOS DEL 01/01/2020 AL 30/09/2020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2020'!$F$437:$F$461</c:f>
              <c:numCache>
                <c:formatCode>0</c:formatCode>
                <c:ptCount val="25"/>
                <c:pt idx="0">
                  <c:v>3004</c:v>
                </c:pt>
                <c:pt idx="1">
                  <c:v>1988</c:v>
                </c:pt>
                <c:pt idx="2">
                  <c:v>100</c:v>
                </c:pt>
                <c:pt idx="3">
                  <c:v>80</c:v>
                </c:pt>
                <c:pt idx="4">
                  <c:v>11</c:v>
                </c:pt>
                <c:pt idx="5">
                  <c:v>397</c:v>
                </c:pt>
                <c:pt idx="6">
                  <c:v>626</c:v>
                </c:pt>
                <c:pt idx="7">
                  <c:v>703</c:v>
                </c:pt>
                <c:pt idx="8">
                  <c:v>785</c:v>
                </c:pt>
                <c:pt idx="9">
                  <c:v>609</c:v>
                </c:pt>
                <c:pt idx="10">
                  <c:v>249</c:v>
                </c:pt>
                <c:pt idx="11">
                  <c:v>149</c:v>
                </c:pt>
                <c:pt idx="12">
                  <c:v>20</c:v>
                </c:pt>
                <c:pt idx="13">
                  <c:v>162</c:v>
                </c:pt>
                <c:pt idx="14">
                  <c:v>274</c:v>
                </c:pt>
                <c:pt idx="15">
                  <c:v>0</c:v>
                </c:pt>
                <c:pt idx="16">
                  <c:v>193</c:v>
                </c:pt>
                <c:pt idx="17">
                  <c:v>0</c:v>
                </c:pt>
                <c:pt idx="18">
                  <c:v>117</c:v>
                </c:pt>
                <c:pt idx="19">
                  <c:v>4</c:v>
                </c:pt>
                <c:pt idx="20">
                  <c:v>51</c:v>
                </c:pt>
                <c:pt idx="21">
                  <c:v>30</c:v>
                </c:pt>
                <c:pt idx="22">
                  <c:v>113</c:v>
                </c:pt>
                <c:pt idx="23">
                  <c:v>26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2020'!$M$435:$N$435</c:f>
              <c:strCache>
                <c:ptCount val="1"/>
                <c:pt idx="0">
                  <c:v>FORMALIZADOS DEL 01/01/2019 AL 30/09/2019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2020'!$M$437:$M$461</c:f>
              <c:numCache>
                <c:formatCode>0</c:formatCode>
                <c:ptCount val="25"/>
                <c:pt idx="0">
                  <c:v>2739</c:v>
                </c:pt>
                <c:pt idx="1">
                  <c:v>2489</c:v>
                </c:pt>
                <c:pt idx="2">
                  <c:v>140</c:v>
                </c:pt>
                <c:pt idx="3">
                  <c:v>60</c:v>
                </c:pt>
                <c:pt idx="4">
                  <c:v>4</c:v>
                </c:pt>
                <c:pt idx="5">
                  <c:v>174</c:v>
                </c:pt>
                <c:pt idx="6">
                  <c:v>664</c:v>
                </c:pt>
                <c:pt idx="7">
                  <c:v>885</c:v>
                </c:pt>
                <c:pt idx="8">
                  <c:v>773</c:v>
                </c:pt>
                <c:pt idx="9">
                  <c:v>770</c:v>
                </c:pt>
                <c:pt idx="10">
                  <c:v>472</c:v>
                </c:pt>
                <c:pt idx="11">
                  <c:v>118</c:v>
                </c:pt>
                <c:pt idx="12">
                  <c:v>19</c:v>
                </c:pt>
                <c:pt idx="13">
                  <c:v>228</c:v>
                </c:pt>
                <c:pt idx="14">
                  <c:v>353</c:v>
                </c:pt>
                <c:pt idx="15">
                  <c:v>0</c:v>
                </c:pt>
                <c:pt idx="16">
                  <c:v>18</c:v>
                </c:pt>
                <c:pt idx="17">
                  <c:v>1</c:v>
                </c:pt>
                <c:pt idx="18">
                  <c:v>116</c:v>
                </c:pt>
                <c:pt idx="19">
                  <c:v>2</c:v>
                </c:pt>
                <c:pt idx="20">
                  <c:v>46</c:v>
                </c:pt>
                <c:pt idx="21">
                  <c:v>14</c:v>
                </c:pt>
                <c:pt idx="22">
                  <c:v>26</c:v>
                </c:pt>
                <c:pt idx="23">
                  <c:v>8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2020'!$C$719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E9FE44F2-1867-45BB-94F3-FB6AE5D08CAA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6BB9C61F-81D8-43E1-9797-664C42301F6A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E2049D58-9448-4DA6-B55F-B5284D61B9AF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EE3F-4808-9178-C2146439F90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E2AE7775-47CE-4E3F-A78E-CCF041104C0B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EE3F-4808-9178-C2146439F90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EEF25D4D-EFF0-4754-8631-3AB7EB479F3C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EE3F-4808-9178-C2146439F90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1AF4427E-B358-4E54-9E78-4A30682C8C0E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DDB5D54F-715B-4273-88B9-EA3DDF3801C8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FB3F-4674-B98E-9F77F67D3376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8D813389-8DE7-49EE-9722-CD75EAC48B32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42C5-4B16-8E32-A5EB511D0754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2020'!$B$720:$B$733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Total</c:v>
                </c:pt>
              </c:strCache>
            </c:strRef>
          </c:cat>
          <c:val>
            <c:numRef>
              <c:f>'Estadisticas 2020'!$C$720:$C$733</c:f>
              <c:numCache>
                <c:formatCode>General</c:formatCode>
                <c:ptCount val="10"/>
                <c:pt idx="0">
                  <c:v>614</c:v>
                </c:pt>
                <c:pt idx="1">
                  <c:v>1296</c:v>
                </c:pt>
                <c:pt idx="2">
                  <c:v>949</c:v>
                </c:pt>
                <c:pt idx="3">
                  <c:v>712</c:v>
                </c:pt>
                <c:pt idx="4">
                  <c:v>955</c:v>
                </c:pt>
                <c:pt idx="5">
                  <c:v>1224</c:v>
                </c:pt>
                <c:pt idx="6">
                  <c:v>1191</c:v>
                </c:pt>
                <c:pt idx="7">
                  <c:v>1031</c:v>
                </c:pt>
                <c:pt idx="8">
                  <c:v>888</c:v>
                </c:pt>
                <c:pt idx="9">
                  <c:v>8860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2020'!$W$720:$W$732</c15:f>
                <c15:dlblRangeCache>
                  <c:ptCount val="9"/>
                  <c:pt idx="0">
                    <c:v>6,3%</c:v>
                  </c:pt>
                  <c:pt idx="1">
                    <c:v>13,4%</c:v>
                  </c:pt>
                  <c:pt idx="2">
                    <c:v>9,8%</c:v>
                  </c:pt>
                  <c:pt idx="3">
                    <c:v>7,3%</c:v>
                  </c:pt>
                  <c:pt idx="4">
                    <c:v>9,9%</c:v>
                  </c:pt>
                  <c:pt idx="5">
                    <c:v>13%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2020'!$D$719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D814093B-B047-4D98-A5AC-46B384AECBEB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C007529D-28B7-444D-89B3-F45AEF13918E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layout>
                <c:manualLayout>
                  <c:x val="1.3497692410819885E-2"/>
                  <c:y val="0"/>
                </c:manualLayout>
              </c:layout>
              <c:tx>
                <c:rich>
                  <a:bodyPr/>
                  <a:lstStyle/>
                  <a:p>
                    <a:fld id="{0F5B05D5-8685-4754-BDEC-C4DD2A67885F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layout>
                <c:manualLayout>
                  <c:x val="1.7354175956768445E-2"/>
                  <c:y val="0"/>
                </c:manualLayout>
              </c:layout>
              <c:tx>
                <c:rich>
                  <a:bodyPr/>
                  <a:lstStyle/>
                  <a:p>
                    <a:fld id="{9FFC82E2-ADEB-4484-92F2-C1DD22720E79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layout>
                <c:manualLayout>
                  <c:x val="1.5425934183794095E-2"/>
                  <c:y val="-9.7981957432627022E-3"/>
                </c:manualLayout>
              </c:layout>
              <c:tx>
                <c:rich>
                  <a:bodyPr/>
                  <a:lstStyle/>
                  <a:p>
                    <a:fld id="{E96DE82A-3773-4C5F-AC60-21D007B4BC0B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layout>
                <c:manualLayout>
                  <c:x val="1.46988942264926E-2"/>
                  <c:y val="-9.3221112404353549E-3"/>
                </c:manualLayout>
              </c:layout>
              <c:tx>
                <c:rich>
                  <a:bodyPr/>
                  <a:lstStyle/>
                  <a:p>
                    <a:fld id="{DF328ECC-4192-4922-AF30-5C24D31C728E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9F0271A5-596E-4DF6-A8BA-A2CB95B8EE29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D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04C79421-66BF-49FB-B774-BAF01918639D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A4AF64C6-ECDB-4B3D-9D13-047B1F3D2314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2020'!$B$720:$B$733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Total</c:v>
                </c:pt>
              </c:strCache>
            </c:strRef>
          </c:cat>
          <c:val>
            <c:numRef>
              <c:f>'Estadisticas 2020'!$D$720:$D$733</c:f>
              <c:numCache>
                <c:formatCode>General</c:formatCode>
                <c:ptCount val="10"/>
                <c:pt idx="0">
                  <c:v>68</c:v>
                </c:pt>
                <c:pt idx="1">
                  <c:v>125</c:v>
                </c:pt>
                <c:pt idx="2">
                  <c:v>92</c:v>
                </c:pt>
                <c:pt idx="3">
                  <c:v>58</c:v>
                </c:pt>
                <c:pt idx="4">
                  <c:v>88</c:v>
                </c:pt>
                <c:pt idx="5">
                  <c:v>125</c:v>
                </c:pt>
                <c:pt idx="6">
                  <c:v>105</c:v>
                </c:pt>
                <c:pt idx="7">
                  <c:v>98</c:v>
                </c:pt>
                <c:pt idx="8">
                  <c:v>72</c:v>
                </c:pt>
                <c:pt idx="9">
                  <c:v>831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2020'!$X$720:$X$732</c15:f>
                <c15:dlblRangeCache>
                  <c:ptCount val="9"/>
                  <c:pt idx="0">
                    <c:v>0,7%</c:v>
                  </c:pt>
                  <c:pt idx="1">
                    <c:v>1,3%</c:v>
                  </c:pt>
                  <c:pt idx="2">
                    <c:v>0,9%</c:v>
                  </c:pt>
                  <c:pt idx="3">
                    <c:v>0,6%</c:v>
                  </c:pt>
                  <c:pt idx="4">
                    <c:v>0,9%</c:v>
                  </c:pt>
                  <c:pt idx="5">
                    <c:v>1,3%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2020'!$B$66:$D$66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explosion val="7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explosion val="11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explosion val="2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2020'!$C$69:$C$71</c:f>
              <c:numCache>
                <c:formatCode>General</c:formatCode>
                <c:ptCount val="3"/>
                <c:pt idx="0">
                  <c:v>2539</c:v>
                </c:pt>
                <c:pt idx="1">
                  <c:v>3570</c:v>
                </c:pt>
                <c:pt idx="2">
                  <c:v>3582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2020'!$C$140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2020'!$B$141:$B$144</c:f>
              <c:strCache>
                <c:ptCount val="4"/>
                <c:pt idx="0">
                  <c:v>Femenino</c:v>
                </c:pt>
                <c:pt idx="1">
                  <c:v>Indefinido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2020'!$C$141:$C$144</c:f>
              <c:numCache>
                <c:formatCode>General</c:formatCode>
                <c:ptCount val="4"/>
                <c:pt idx="0">
                  <c:v>5925</c:v>
                </c:pt>
                <c:pt idx="1">
                  <c:v>2</c:v>
                </c:pt>
                <c:pt idx="2">
                  <c:v>3764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2020'!$B$11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2020'!$B$14:$B$20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2020'!$C$14:$C$20</c:f>
              <c:numCache>
                <c:formatCode>0</c:formatCode>
                <c:ptCount val="7"/>
                <c:pt idx="0">
                  <c:v>4649</c:v>
                </c:pt>
                <c:pt idx="1">
                  <c:v>1346</c:v>
                </c:pt>
                <c:pt idx="2">
                  <c:v>614</c:v>
                </c:pt>
                <c:pt idx="3">
                  <c:v>616</c:v>
                </c:pt>
                <c:pt idx="4">
                  <c:v>341</c:v>
                </c:pt>
                <c:pt idx="5">
                  <c:v>282</c:v>
                </c:pt>
                <c:pt idx="6">
                  <c:v>217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5.08071894759013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2020'!$B$49:$D$49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2020'!$C$52:$C$58</c:f>
              <c:numCache>
                <c:formatCode>0</c:formatCode>
                <c:ptCount val="7"/>
                <c:pt idx="0">
                  <c:v>5959</c:v>
                </c:pt>
                <c:pt idx="1">
                  <c:v>1660</c:v>
                </c:pt>
                <c:pt idx="2">
                  <c:v>615</c:v>
                </c:pt>
                <c:pt idx="3">
                  <c:v>617</c:v>
                </c:pt>
                <c:pt idx="4">
                  <c:v>341</c:v>
                </c:pt>
                <c:pt idx="5">
                  <c:v>282</c:v>
                </c:pt>
                <c:pt idx="6">
                  <c:v>217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2020'!$B$29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2020'!$B$32:$B$35</c:f>
              <c:numCache>
                <c:formatCode>#\ ##0.0</c:formatCode>
                <c:ptCount val="4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</c:numCache>
            </c:numRef>
          </c:cat>
          <c:val>
            <c:numRef>
              <c:f>'Estadisticas 2020'!$C$32:$C$35</c:f>
              <c:numCache>
                <c:formatCode>General</c:formatCode>
                <c:ptCount val="4"/>
                <c:pt idx="0">
                  <c:v>1310</c:v>
                </c:pt>
                <c:pt idx="1">
                  <c:v>314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7236575040298503"/>
          <c:y val="0.41181924490919564"/>
          <c:w val="7.8183714782980404E-2"/>
          <c:h val="0.2429274035773806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2020'!$B$367:$B$369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2020'!$D$367:$D$369</c:f>
              <c:numCache>
                <c:formatCode>"¢"#\ ##0.00\ \ ;[Red]\("¢"#\ ##0.00\)</c:formatCode>
                <c:ptCount val="3"/>
                <c:pt idx="0">
                  <c:v>14.57401638</c:v>
                </c:pt>
                <c:pt idx="1">
                  <c:v>23.416731472392254</c:v>
                </c:pt>
                <c:pt idx="2">
                  <c:v>15.900468780735293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2020'!$B$82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2020'!$B$85:$B$91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2020'!$C$85:$C$91</c:f>
              <c:numCache>
                <c:formatCode>General</c:formatCode>
                <c:ptCount val="7"/>
                <c:pt idx="0">
                  <c:v>1100</c:v>
                </c:pt>
                <c:pt idx="1">
                  <c:v>979</c:v>
                </c:pt>
                <c:pt idx="2">
                  <c:v>834</c:v>
                </c:pt>
                <c:pt idx="3">
                  <c:v>545</c:v>
                </c:pt>
                <c:pt idx="4">
                  <c:v>1671</c:v>
                </c:pt>
                <c:pt idx="5">
                  <c:v>1470</c:v>
                </c:pt>
                <c:pt idx="6">
                  <c:v>1466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258</xdr:row>
      <xdr:rowOff>104775</xdr:rowOff>
    </xdr:from>
    <xdr:to>
      <xdr:col>2</xdr:col>
      <xdr:colOff>552450</xdr:colOff>
      <xdr:row>260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22</xdr:col>
      <xdr:colOff>0</xdr:colOff>
      <xdr:row>22</xdr:row>
      <xdr:rowOff>0</xdr:rowOff>
    </xdr:from>
    <xdr:to>
      <xdr:col>22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257175</xdr:colOff>
      <xdr:row>123</xdr:row>
      <xdr:rowOff>0</xdr:rowOff>
    </xdr:from>
    <xdr:to>
      <xdr:col>6</xdr:col>
      <xdr:colOff>323850</xdr:colOff>
      <xdr:row>123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1009650</xdr:colOff>
      <xdr:row>380</xdr:row>
      <xdr:rowOff>114300</xdr:rowOff>
    </xdr:from>
    <xdr:to>
      <xdr:col>12</xdr:col>
      <xdr:colOff>9525</xdr:colOff>
      <xdr:row>402</xdr:row>
      <xdr:rowOff>180975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306</xdr:row>
      <xdr:rowOff>152400</xdr:rowOff>
    </xdr:from>
    <xdr:to>
      <xdr:col>2</xdr:col>
      <xdr:colOff>123825</xdr:colOff>
      <xdr:row>308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310</xdr:row>
      <xdr:rowOff>38100</xdr:rowOff>
    </xdr:from>
    <xdr:to>
      <xdr:col>2</xdr:col>
      <xdr:colOff>114300</xdr:colOff>
      <xdr:row>311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590550</xdr:colOff>
      <xdr:row>64</xdr:row>
      <xdr:rowOff>168659</xdr:rowOff>
    </xdr:from>
    <xdr:to>
      <xdr:col>11</xdr:col>
      <xdr:colOff>457200</xdr:colOff>
      <xdr:row>79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612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408402</xdr:colOff>
      <xdr:row>314</xdr:row>
      <xdr:rowOff>127592</xdr:rowOff>
    </xdr:from>
    <xdr:to>
      <xdr:col>10</xdr:col>
      <xdr:colOff>409251</xdr:colOff>
      <xdr:row>315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412746</xdr:colOff>
      <xdr:row>315</xdr:row>
      <xdr:rowOff>145520</xdr:rowOff>
    </xdr:from>
    <xdr:to>
      <xdr:col>10</xdr:col>
      <xdr:colOff>323772</xdr:colOff>
      <xdr:row>316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451246</xdr:colOff>
      <xdr:row>316</xdr:row>
      <xdr:rowOff>97942</xdr:rowOff>
    </xdr:from>
    <xdr:to>
      <xdr:col>10</xdr:col>
      <xdr:colOff>388291</xdr:colOff>
      <xdr:row>317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596</xdr:row>
      <xdr:rowOff>0</xdr:rowOff>
    </xdr:from>
    <xdr:to>
      <xdr:col>14</xdr:col>
      <xdr:colOff>19050</xdr:colOff>
      <xdr:row>596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596</xdr:row>
      <xdr:rowOff>0</xdr:rowOff>
    </xdr:from>
    <xdr:to>
      <xdr:col>14</xdr:col>
      <xdr:colOff>19050</xdr:colOff>
      <xdr:row>596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27</xdr:col>
      <xdr:colOff>0</xdr:colOff>
      <xdr:row>386</xdr:row>
      <xdr:rowOff>0</xdr:rowOff>
    </xdr:from>
    <xdr:to>
      <xdr:col>27</xdr:col>
      <xdr:colOff>19050</xdr:colOff>
      <xdr:row>386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0</xdr:colOff>
      <xdr:row>386</xdr:row>
      <xdr:rowOff>0</xdr:rowOff>
    </xdr:from>
    <xdr:to>
      <xdr:col>27</xdr:col>
      <xdr:colOff>19050</xdr:colOff>
      <xdr:row>386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0</xdr:colOff>
      <xdr:row>313</xdr:row>
      <xdr:rowOff>0</xdr:rowOff>
    </xdr:from>
    <xdr:to>
      <xdr:col>27</xdr:col>
      <xdr:colOff>19050</xdr:colOff>
      <xdr:row>313</xdr:row>
      <xdr:rowOff>19050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0</xdr:colOff>
      <xdr:row>313</xdr:row>
      <xdr:rowOff>0</xdr:rowOff>
    </xdr:from>
    <xdr:to>
      <xdr:col>27</xdr:col>
      <xdr:colOff>19050</xdr:colOff>
      <xdr:row>313</xdr:row>
      <xdr:rowOff>19050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378379</xdr:colOff>
      <xdr:row>136</xdr:row>
      <xdr:rowOff>171450</xdr:rowOff>
    </xdr:from>
    <xdr:to>
      <xdr:col>10</xdr:col>
      <xdr:colOff>920751</xdr:colOff>
      <xdr:row>148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605972</xdr:colOff>
      <xdr:row>6</xdr:row>
      <xdr:rowOff>12927</xdr:rowOff>
    </xdr:from>
    <xdr:to>
      <xdr:col>11</xdr:col>
      <xdr:colOff>523876</xdr:colOff>
      <xdr:row>21</xdr:row>
      <xdr:rowOff>105296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24</xdr:col>
      <xdr:colOff>0</xdr:colOff>
      <xdr:row>386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0</xdr:colOff>
      <xdr:row>386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577748</xdr:colOff>
      <xdr:row>43</xdr:row>
      <xdr:rowOff>171530</xdr:rowOff>
    </xdr:from>
    <xdr:to>
      <xdr:col>11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10</xdr:col>
      <xdr:colOff>607111</xdr:colOff>
      <xdr:row>315</xdr:row>
      <xdr:rowOff>186386</xdr:rowOff>
    </xdr:from>
    <xdr:to>
      <xdr:col>12</xdr:col>
      <xdr:colOff>56889</xdr:colOff>
      <xdr:row>317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27</xdr:col>
      <xdr:colOff>0</xdr:colOff>
      <xdr:row>313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313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314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314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315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315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316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316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590550</xdr:colOff>
      <xdr:row>23</xdr:row>
      <xdr:rowOff>95250</xdr:rowOff>
    </xdr:from>
    <xdr:to>
      <xdr:col>11</xdr:col>
      <xdr:colOff>523876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24</xdr:col>
      <xdr:colOff>0</xdr:colOff>
      <xdr:row>314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0</xdr:colOff>
      <xdr:row>314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198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198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361949</xdr:colOff>
      <xdr:row>362</xdr:row>
      <xdr:rowOff>57150</xdr:rowOff>
    </xdr:from>
    <xdr:to>
      <xdr:col>11</xdr:col>
      <xdr:colOff>571500</xdr:colOff>
      <xdr:row>378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590550</xdr:colOff>
      <xdr:row>81</xdr:row>
      <xdr:rowOff>84604</xdr:rowOff>
    </xdr:from>
    <xdr:to>
      <xdr:col>11</xdr:col>
      <xdr:colOff>923925</xdr:colOff>
      <xdr:row>91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560293</xdr:colOff>
      <xdr:row>95</xdr:row>
      <xdr:rowOff>92822</xdr:rowOff>
    </xdr:from>
    <xdr:to>
      <xdr:col>11</xdr:col>
      <xdr:colOff>866775</xdr:colOff>
      <xdr:row>104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556558</xdr:colOff>
      <xdr:row>109</xdr:row>
      <xdr:rowOff>142875</xdr:rowOff>
    </xdr:from>
    <xdr:to>
      <xdr:col>11</xdr:col>
      <xdr:colOff>847725</xdr:colOff>
      <xdr:row>120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541162</xdr:colOff>
      <xdr:row>123</xdr:row>
      <xdr:rowOff>47625</xdr:rowOff>
    </xdr:from>
    <xdr:to>
      <xdr:col>11</xdr:col>
      <xdr:colOff>861662</xdr:colOff>
      <xdr:row>133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510385</xdr:colOff>
      <xdr:row>154</xdr:row>
      <xdr:rowOff>28575</xdr:rowOff>
    </xdr:from>
    <xdr:to>
      <xdr:col>11</xdr:col>
      <xdr:colOff>838200</xdr:colOff>
      <xdr:row>166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451530</xdr:colOff>
      <xdr:row>213</xdr:row>
      <xdr:rowOff>134712</xdr:rowOff>
    </xdr:from>
    <xdr:to>
      <xdr:col>11</xdr:col>
      <xdr:colOff>294368</xdr:colOff>
      <xdr:row>334</xdr:row>
      <xdr:rowOff>134713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38098</xdr:colOff>
      <xdr:row>344</xdr:row>
      <xdr:rowOff>76199</xdr:rowOff>
    </xdr:from>
    <xdr:to>
      <xdr:col>6</xdr:col>
      <xdr:colOff>504824</xdr:colOff>
      <xdr:row>358</xdr:row>
      <xdr:rowOff>155849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736247</xdr:colOff>
      <xdr:row>344</xdr:row>
      <xdr:rowOff>74437</xdr:rowOff>
    </xdr:from>
    <xdr:to>
      <xdr:col>12</xdr:col>
      <xdr:colOff>307622</xdr:colOff>
      <xdr:row>359</xdr:row>
      <xdr:rowOff>52212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971548</xdr:colOff>
      <xdr:row>404</xdr:row>
      <xdr:rowOff>200025</xdr:rowOff>
    </xdr:from>
    <xdr:to>
      <xdr:col>12</xdr:col>
      <xdr:colOff>0</xdr:colOff>
      <xdr:row>430</xdr:row>
      <xdr:rowOff>190500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465</xdr:row>
      <xdr:rowOff>104775</xdr:rowOff>
    </xdr:from>
    <xdr:to>
      <xdr:col>11</xdr:col>
      <xdr:colOff>561974</xdr:colOff>
      <xdr:row>487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593</xdr:row>
      <xdr:rowOff>142875</xdr:rowOff>
    </xdr:from>
    <xdr:to>
      <xdr:col>6</xdr:col>
      <xdr:colOff>38100</xdr:colOff>
      <xdr:row>609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264886</xdr:colOff>
      <xdr:row>593</xdr:row>
      <xdr:rowOff>114300</xdr:rowOff>
    </xdr:from>
    <xdr:to>
      <xdr:col>11</xdr:col>
      <xdr:colOff>847725</xdr:colOff>
      <xdr:row>609</xdr:row>
      <xdr:rowOff>85725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488</xdr:row>
      <xdr:rowOff>104774</xdr:rowOff>
    </xdr:from>
    <xdr:to>
      <xdr:col>11</xdr:col>
      <xdr:colOff>561975</xdr:colOff>
      <xdr:row>513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27</xdr:col>
      <xdr:colOff>0</xdr:colOff>
      <xdr:row>317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317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318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318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319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319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424013</xdr:colOff>
      <xdr:row>716</xdr:row>
      <xdr:rowOff>109992</xdr:rowOff>
    </xdr:from>
    <xdr:to>
      <xdr:col>9</xdr:col>
      <xdr:colOff>495149</xdr:colOff>
      <xdr:row>745</xdr:row>
      <xdr:rowOff>37799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49"/>
  <sheetViews>
    <sheetView showGridLines="0" topLeftCell="A22" zoomScale="110" zoomScaleNormal="110" zoomScaleSheetLayoutView="85" workbookViewId="0">
      <selection activeCell="B31" sqref="B31"/>
    </sheetView>
  </sheetViews>
  <sheetFormatPr baseColWidth="10" defaultColWidth="0" defaultRowHeight="12.75" x14ac:dyDescent="0.2"/>
  <cols>
    <col min="1" max="1" width="1.7109375" style="49" customWidth="1"/>
    <col min="2" max="2" width="93" style="67" customWidth="1"/>
    <col min="3" max="3" width="1.7109375" style="66" customWidth="1"/>
    <col min="4" max="8" width="11.42578125" style="66" hidden="1" customWidth="1"/>
    <col min="9" max="16384" width="11.42578125" style="49" hidden="1"/>
  </cols>
  <sheetData>
    <row r="1" spans="2:12" s="220" customFormat="1" ht="15.75" customHeight="1" x14ac:dyDescent="0.2">
      <c r="B1" s="218" t="s">
        <v>0</v>
      </c>
      <c r="C1" s="219"/>
      <c r="D1" s="219"/>
      <c r="E1" s="219"/>
      <c r="F1" s="219"/>
      <c r="G1" s="219"/>
      <c r="H1" s="219"/>
      <c r="I1" s="210"/>
      <c r="J1" s="210"/>
      <c r="K1" s="210"/>
      <c r="L1" s="210"/>
    </row>
    <row r="2" spans="2:12" s="220" customFormat="1" ht="15.75" customHeight="1" x14ac:dyDescent="0.2">
      <c r="B2" s="221" t="s">
        <v>384</v>
      </c>
      <c r="C2" s="219"/>
      <c r="D2" s="219"/>
      <c r="E2" s="219"/>
      <c r="F2" s="219"/>
      <c r="G2" s="219"/>
      <c r="H2" s="219"/>
      <c r="I2" s="210"/>
      <c r="J2" s="210"/>
      <c r="K2" s="210"/>
      <c r="L2" s="210"/>
    </row>
    <row r="3" spans="2:12" s="220" customFormat="1" ht="15.75" customHeight="1" x14ac:dyDescent="0.2">
      <c r="B3" s="221" t="s">
        <v>520</v>
      </c>
      <c r="C3" s="219"/>
      <c r="D3" s="219"/>
      <c r="E3" s="219"/>
      <c r="F3" s="219"/>
      <c r="G3" s="219"/>
      <c r="H3" s="219"/>
      <c r="I3" s="210"/>
      <c r="J3" s="210"/>
      <c r="K3" s="210"/>
      <c r="L3" s="210"/>
    </row>
    <row r="4" spans="2:12" s="220" customFormat="1" ht="15.75" customHeight="1" thickBot="1" x14ac:dyDescent="0.25">
      <c r="B4" s="222"/>
      <c r="C4" s="223"/>
      <c r="D4" s="223"/>
      <c r="E4" s="223"/>
      <c r="F4" s="223"/>
      <c r="G4" s="223"/>
      <c r="H4" s="223"/>
    </row>
    <row r="5" spans="2:12" s="220" customFormat="1" ht="17.25" customHeight="1" thickBot="1" x14ac:dyDescent="0.25">
      <c r="B5" s="224" t="s">
        <v>236</v>
      </c>
      <c r="C5" s="223"/>
      <c r="D5" s="223"/>
      <c r="E5" s="223"/>
      <c r="F5" s="223"/>
      <c r="G5" s="223"/>
      <c r="H5" s="223"/>
    </row>
    <row r="6" spans="2:12" s="220" customFormat="1" ht="13.5" thickBot="1" x14ac:dyDescent="0.25">
      <c r="B6" s="222"/>
      <c r="C6" s="223"/>
      <c r="D6" s="223"/>
      <c r="E6" s="223"/>
      <c r="F6" s="223"/>
      <c r="G6" s="223"/>
      <c r="H6" s="223"/>
    </row>
    <row r="7" spans="2:12" s="220" customFormat="1" ht="13.5" thickBot="1" x14ac:dyDescent="0.25">
      <c r="B7" s="170" t="s">
        <v>237</v>
      </c>
      <c r="C7" s="223"/>
      <c r="D7" s="223"/>
      <c r="E7" s="223"/>
      <c r="F7" s="223"/>
      <c r="G7" s="223"/>
      <c r="H7" s="223"/>
    </row>
    <row r="8" spans="2:12" x14ac:dyDescent="0.2">
      <c r="B8" s="166"/>
    </row>
    <row r="9" spans="2:12" x14ac:dyDescent="0.2">
      <c r="B9" s="507" t="s">
        <v>212</v>
      </c>
    </row>
    <row r="10" spans="2:12" x14ac:dyDescent="0.2">
      <c r="B10" s="508" t="s">
        <v>213</v>
      </c>
    </row>
    <row r="11" spans="2:12" x14ac:dyDescent="0.2">
      <c r="B11" s="508" t="s">
        <v>214</v>
      </c>
    </row>
    <row r="12" spans="2:12" x14ac:dyDescent="0.2">
      <c r="B12" s="508" t="s">
        <v>215</v>
      </c>
    </row>
    <row r="13" spans="2:12" x14ac:dyDescent="0.2">
      <c r="B13" s="508" t="s">
        <v>217</v>
      </c>
    </row>
    <row r="14" spans="2:12" x14ac:dyDescent="0.2">
      <c r="B14" s="508" t="s">
        <v>218</v>
      </c>
    </row>
    <row r="15" spans="2:12" x14ac:dyDescent="0.2">
      <c r="B15" s="508" t="s">
        <v>219</v>
      </c>
    </row>
    <row r="16" spans="2:12" x14ac:dyDescent="0.2">
      <c r="B16" s="508" t="s">
        <v>220</v>
      </c>
    </row>
    <row r="17" spans="2:2" x14ac:dyDescent="0.2">
      <c r="B17" s="508" t="s">
        <v>221</v>
      </c>
    </row>
    <row r="18" spans="2:2" x14ac:dyDescent="0.2">
      <c r="B18" s="508" t="s">
        <v>249</v>
      </c>
    </row>
    <row r="19" spans="2:2" x14ac:dyDescent="0.2">
      <c r="B19" s="508" t="s">
        <v>250</v>
      </c>
    </row>
    <row r="20" spans="2:2" x14ac:dyDescent="0.2">
      <c r="B20" s="508" t="s">
        <v>225</v>
      </c>
    </row>
    <row r="21" spans="2:2" x14ac:dyDescent="0.2">
      <c r="B21" s="508" t="s">
        <v>226</v>
      </c>
    </row>
    <row r="22" spans="2:2" x14ac:dyDescent="0.2">
      <c r="B22" s="508" t="s">
        <v>227</v>
      </c>
    </row>
    <row r="23" spans="2:2" x14ac:dyDescent="0.2">
      <c r="B23" s="508" t="s">
        <v>238</v>
      </c>
    </row>
    <row r="24" spans="2:2" x14ac:dyDescent="0.2">
      <c r="B24" s="508" t="s">
        <v>331</v>
      </c>
    </row>
    <row r="25" spans="2:2" x14ac:dyDescent="0.2">
      <c r="B25" s="508" t="s">
        <v>231</v>
      </c>
    </row>
    <row r="26" spans="2:2" x14ac:dyDescent="0.2">
      <c r="B26" s="508" t="s">
        <v>232</v>
      </c>
    </row>
    <row r="27" spans="2:2" x14ac:dyDescent="0.2">
      <c r="B27" s="508" t="s">
        <v>235</v>
      </c>
    </row>
    <row r="28" spans="2:2" x14ac:dyDescent="0.2">
      <c r="B28" s="508" t="s">
        <v>383</v>
      </c>
    </row>
    <row r="29" spans="2:2" x14ac:dyDescent="0.2">
      <c r="B29" s="508" t="s">
        <v>361</v>
      </c>
    </row>
    <row r="30" spans="2:2" x14ac:dyDescent="0.2">
      <c r="B30" s="508" t="s">
        <v>461</v>
      </c>
    </row>
    <row r="31" spans="2:2" x14ac:dyDescent="0.2">
      <c r="B31" s="508" t="s">
        <v>462</v>
      </c>
    </row>
    <row r="32" spans="2:2" x14ac:dyDescent="0.2">
      <c r="B32" s="168"/>
    </row>
    <row r="33" spans="2:2" x14ac:dyDescent="0.2">
      <c r="B33" s="168"/>
    </row>
    <row r="34" spans="2:2" x14ac:dyDescent="0.2">
      <c r="B34" s="168"/>
    </row>
    <row r="35" spans="2:2" x14ac:dyDescent="0.2">
      <c r="B35" s="168"/>
    </row>
    <row r="36" spans="2:2" x14ac:dyDescent="0.2">
      <c r="B36" s="168"/>
    </row>
    <row r="37" spans="2:2" x14ac:dyDescent="0.2">
      <c r="B37" s="168"/>
    </row>
    <row r="38" spans="2:2" x14ac:dyDescent="0.2">
      <c r="B38" s="168"/>
    </row>
    <row r="39" spans="2:2" x14ac:dyDescent="0.2">
      <c r="B39" s="168"/>
    </row>
    <row r="40" spans="2:2" x14ac:dyDescent="0.2">
      <c r="B40" s="168"/>
    </row>
    <row r="41" spans="2:2" x14ac:dyDescent="0.2">
      <c r="B41" s="168"/>
    </row>
    <row r="42" spans="2:2" x14ac:dyDescent="0.2">
      <c r="B42" s="168"/>
    </row>
    <row r="43" spans="2:2" x14ac:dyDescent="0.2">
      <c r="B43" s="168"/>
    </row>
    <row r="44" spans="2:2" x14ac:dyDescent="0.2">
      <c r="B44" s="168"/>
    </row>
    <row r="45" spans="2:2" x14ac:dyDescent="0.2">
      <c r="B45" s="168"/>
    </row>
    <row r="46" spans="2:2" x14ac:dyDescent="0.2">
      <c r="B46" s="168"/>
    </row>
    <row r="47" spans="2:2" x14ac:dyDescent="0.2">
      <c r="B47" s="168"/>
    </row>
    <row r="48" spans="2:2" x14ac:dyDescent="0.2">
      <c r="B48" s="168"/>
    </row>
    <row r="49" spans="2:2" x14ac:dyDescent="0.2">
      <c r="B49" s="168"/>
    </row>
    <row r="50" spans="2:2" x14ac:dyDescent="0.2">
      <c r="B50" s="168"/>
    </row>
    <row r="51" spans="2:2" x14ac:dyDescent="0.2">
      <c r="B51" s="168"/>
    </row>
    <row r="52" spans="2:2" x14ac:dyDescent="0.2">
      <c r="B52" s="168"/>
    </row>
    <row r="53" spans="2:2" x14ac:dyDescent="0.2">
      <c r="B53" s="168"/>
    </row>
    <row r="54" spans="2:2" x14ac:dyDescent="0.2">
      <c r="B54" s="168"/>
    </row>
    <row r="55" spans="2:2" x14ac:dyDescent="0.2">
      <c r="B55" s="168"/>
    </row>
    <row r="56" spans="2:2" x14ac:dyDescent="0.2">
      <c r="B56" s="168"/>
    </row>
    <row r="57" spans="2:2" x14ac:dyDescent="0.2">
      <c r="B57" s="168"/>
    </row>
    <row r="58" spans="2:2" x14ac:dyDescent="0.2">
      <c r="B58" s="168"/>
    </row>
    <row r="59" spans="2:2" x14ac:dyDescent="0.2">
      <c r="B59" s="168"/>
    </row>
    <row r="60" spans="2:2" x14ac:dyDescent="0.2">
      <c r="B60" s="168"/>
    </row>
    <row r="61" spans="2:2" x14ac:dyDescent="0.2">
      <c r="B61" s="168"/>
    </row>
    <row r="62" spans="2:2" x14ac:dyDescent="0.2">
      <c r="B62" s="168"/>
    </row>
    <row r="63" spans="2:2" x14ac:dyDescent="0.2">
      <c r="B63" s="168"/>
    </row>
    <row r="64" spans="2:2" x14ac:dyDescent="0.2">
      <c r="B64" s="168"/>
    </row>
    <row r="65" spans="2:2" x14ac:dyDescent="0.2">
      <c r="B65" s="168"/>
    </row>
    <row r="66" spans="2:2" x14ac:dyDescent="0.2">
      <c r="B66" s="168"/>
    </row>
    <row r="67" spans="2:2" x14ac:dyDescent="0.2">
      <c r="B67" s="168"/>
    </row>
    <row r="68" spans="2:2" x14ac:dyDescent="0.2">
      <c r="B68" s="168"/>
    </row>
    <row r="69" spans="2:2" x14ac:dyDescent="0.2">
      <c r="B69" s="168"/>
    </row>
    <row r="70" spans="2:2" x14ac:dyDescent="0.2">
      <c r="B70" s="168"/>
    </row>
    <row r="71" spans="2:2" x14ac:dyDescent="0.2">
      <c r="B71" s="168"/>
    </row>
    <row r="72" spans="2:2" x14ac:dyDescent="0.2">
      <c r="B72" s="168"/>
    </row>
    <row r="73" spans="2:2" x14ac:dyDescent="0.2">
      <c r="B73" s="168"/>
    </row>
    <row r="74" spans="2:2" x14ac:dyDescent="0.2">
      <c r="B74" s="168"/>
    </row>
    <row r="75" spans="2:2" x14ac:dyDescent="0.2">
      <c r="B75" s="168"/>
    </row>
    <row r="76" spans="2:2" x14ac:dyDescent="0.2">
      <c r="B76" s="168"/>
    </row>
    <row r="77" spans="2:2" x14ac:dyDescent="0.2">
      <c r="B77" s="168"/>
    </row>
    <row r="78" spans="2:2" x14ac:dyDescent="0.2">
      <c r="B78" s="168"/>
    </row>
    <row r="79" spans="2:2" x14ac:dyDescent="0.2">
      <c r="B79" s="168"/>
    </row>
    <row r="80" spans="2:2" x14ac:dyDescent="0.2">
      <c r="B80" s="168"/>
    </row>
    <row r="81" spans="2:2" x14ac:dyDescent="0.2">
      <c r="B81" s="168"/>
    </row>
    <row r="82" spans="2:2" x14ac:dyDescent="0.2">
      <c r="B82" s="168"/>
    </row>
    <row r="83" spans="2:2" x14ac:dyDescent="0.2">
      <c r="B83" s="168"/>
    </row>
    <row r="84" spans="2:2" x14ac:dyDescent="0.2">
      <c r="B84" s="168"/>
    </row>
    <row r="85" spans="2:2" x14ac:dyDescent="0.2">
      <c r="B85" s="168"/>
    </row>
    <row r="86" spans="2:2" x14ac:dyDescent="0.2">
      <c r="B86" s="168"/>
    </row>
    <row r="87" spans="2:2" x14ac:dyDescent="0.2">
      <c r="B87" s="168"/>
    </row>
    <row r="88" spans="2:2" x14ac:dyDescent="0.2">
      <c r="B88" s="168"/>
    </row>
    <row r="89" spans="2:2" x14ac:dyDescent="0.2">
      <c r="B89" s="168"/>
    </row>
    <row r="90" spans="2:2" x14ac:dyDescent="0.2">
      <c r="B90" s="168"/>
    </row>
    <row r="91" spans="2:2" x14ac:dyDescent="0.2">
      <c r="B91" s="168"/>
    </row>
    <row r="92" spans="2:2" x14ac:dyDescent="0.2">
      <c r="B92" s="168"/>
    </row>
    <row r="93" spans="2:2" x14ac:dyDescent="0.2">
      <c r="B93" s="168"/>
    </row>
    <row r="94" spans="2:2" x14ac:dyDescent="0.2">
      <c r="B94" s="168"/>
    </row>
    <row r="95" spans="2:2" x14ac:dyDescent="0.2">
      <c r="B95" s="168"/>
    </row>
    <row r="96" spans="2:2" x14ac:dyDescent="0.2">
      <c r="B96" s="168"/>
    </row>
    <row r="97" spans="2:2" x14ac:dyDescent="0.2">
      <c r="B97" s="168"/>
    </row>
    <row r="98" spans="2:2" x14ac:dyDescent="0.2">
      <c r="B98" s="168"/>
    </row>
    <row r="99" spans="2:2" x14ac:dyDescent="0.2">
      <c r="B99" s="168"/>
    </row>
    <row r="100" spans="2:2" x14ac:dyDescent="0.2">
      <c r="B100" s="168"/>
    </row>
    <row r="101" spans="2:2" x14ac:dyDescent="0.2">
      <c r="B101" s="168"/>
    </row>
    <row r="102" spans="2:2" x14ac:dyDescent="0.2">
      <c r="B102" s="168"/>
    </row>
    <row r="103" spans="2:2" x14ac:dyDescent="0.2">
      <c r="B103" s="168"/>
    </row>
    <row r="104" spans="2:2" x14ac:dyDescent="0.2">
      <c r="B104" s="168"/>
    </row>
    <row r="105" spans="2:2" x14ac:dyDescent="0.2">
      <c r="B105" s="168"/>
    </row>
    <row r="106" spans="2:2" x14ac:dyDescent="0.2">
      <c r="B106" s="168"/>
    </row>
    <row r="107" spans="2:2" x14ac:dyDescent="0.2">
      <c r="B107" s="168"/>
    </row>
    <row r="108" spans="2:2" x14ac:dyDescent="0.2">
      <c r="B108" s="168"/>
    </row>
    <row r="109" spans="2:2" x14ac:dyDescent="0.2">
      <c r="B109" s="168"/>
    </row>
    <row r="110" spans="2:2" x14ac:dyDescent="0.2">
      <c r="B110" s="168"/>
    </row>
    <row r="111" spans="2:2" x14ac:dyDescent="0.2">
      <c r="B111" s="168"/>
    </row>
    <row r="112" spans="2:2" x14ac:dyDescent="0.2">
      <c r="B112" s="168"/>
    </row>
    <row r="113" spans="2:2" x14ac:dyDescent="0.2">
      <c r="B113" s="168"/>
    </row>
    <row r="114" spans="2:2" x14ac:dyDescent="0.2">
      <c r="B114" s="168"/>
    </row>
    <row r="115" spans="2:2" x14ac:dyDescent="0.2">
      <c r="B115" s="168"/>
    </row>
    <row r="116" spans="2:2" x14ac:dyDescent="0.2">
      <c r="B116" s="168"/>
    </row>
    <row r="117" spans="2:2" x14ac:dyDescent="0.2">
      <c r="B117" s="168"/>
    </row>
    <row r="118" spans="2:2" x14ac:dyDescent="0.2">
      <c r="B118" s="168"/>
    </row>
    <row r="119" spans="2:2" x14ac:dyDescent="0.2">
      <c r="B119" s="168"/>
    </row>
    <row r="120" spans="2:2" x14ac:dyDescent="0.2">
      <c r="B120" s="168"/>
    </row>
    <row r="121" spans="2:2" x14ac:dyDescent="0.2">
      <c r="B121" s="168"/>
    </row>
    <row r="122" spans="2:2" x14ac:dyDescent="0.2">
      <c r="B122" s="168"/>
    </row>
    <row r="123" spans="2:2" x14ac:dyDescent="0.2">
      <c r="B123" s="168"/>
    </row>
    <row r="124" spans="2:2" x14ac:dyDescent="0.2">
      <c r="B124" s="168"/>
    </row>
    <row r="125" spans="2:2" x14ac:dyDescent="0.2">
      <c r="B125" s="168"/>
    </row>
    <row r="126" spans="2:2" x14ac:dyDescent="0.2">
      <c r="B126" s="168"/>
    </row>
    <row r="127" spans="2:2" x14ac:dyDescent="0.2">
      <c r="B127" s="168"/>
    </row>
    <row r="128" spans="2:2" x14ac:dyDescent="0.2">
      <c r="B128" s="168"/>
    </row>
    <row r="129" spans="2:2" x14ac:dyDescent="0.2">
      <c r="B129" s="168"/>
    </row>
    <row r="130" spans="2:2" x14ac:dyDescent="0.2">
      <c r="B130" s="168"/>
    </row>
    <row r="131" spans="2:2" x14ac:dyDescent="0.2">
      <c r="B131" s="168"/>
    </row>
    <row r="132" spans="2:2" x14ac:dyDescent="0.2">
      <c r="B132" s="168"/>
    </row>
    <row r="133" spans="2:2" x14ac:dyDescent="0.2">
      <c r="B133" s="168"/>
    </row>
    <row r="134" spans="2:2" x14ac:dyDescent="0.2">
      <c r="B134" s="168"/>
    </row>
    <row r="135" spans="2:2" x14ac:dyDescent="0.2">
      <c r="B135" s="168"/>
    </row>
    <row r="136" spans="2:2" x14ac:dyDescent="0.2">
      <c r="B136" s="168"/>
    </row>
    <row r="137" spans="2:2" x14ac:dyDescent="0.2">
      <c r="B137" s="168"/>
    </row>
    <row r="138" spans="2:2" x14ac:dyDescent="0.2">
      <c r="B138" s="168"/>
    </row>
    <row r="139" spans="2:2" x14ac:dyDescent="0.2">
      <c r="B139" s="168"/>
    </row>
    <row r="140" spans="2:2" x14ac:dyDescent="0.2">
      <c r="B140" s="168"/>
    </row>
    <row r="141" spans="2:2" x14ac:dyDescent="0.2">
      <c r="B141" s="168"/>
    </row>
    <row r="142" spans="2:2" x14ac:dyDescent="0.2">
      <c r="B142" s="168"/>
    </row>
    <row r="143" spans="2:2" x14ac:dyDescent="0.2">
      <c r="B143" s="168"/>
    </row>
    <row r="144" spans="2:2" x14ac:dyDescent="0.2">
      <c r="B144" s="168"/>
    </row>
    <row r="145" spans="2:2" x14ac:dyDescent="0.2">
      <c r="B145" s="168"/>
    </row>
    <row r="146" spans="2:2" x14ac:dyDescent="0.2">
      <c r="B146" s="168"/>
    </row>
    <row r="147" spans="2:2" x14ac:dyDescent="0.2">
      <c r="B147" s="168"/>
    </row>
    <row r="148" spans="2:2" x14ac:dyDescent="0.2">
      <c r="B148" s="168"/>
    </row>
    <row r="149" spans="2:2" x14ac:dyDescent="0.2">
      <c r="B149" s="168"/>
    </row>
    <row r="150" spans="2:2" x14ac:dyDescent="0.2">
      <c r="B150" s="168"/>
    </row>
    <row r="151" spans="2:2" x14ac:dyDescent="0.2">
      <c r="B151" s="168"/>
    </row>
    <row r="152" spans="2:2" x14ac:dyDescent="0.2">
      <c r="B152" s="168"/>
    </row>
    <row r="153" spans="2:2" x14ac:dyDescent="0.2">
      <c r="B153" s="168"/>
    </row>
    <row r="154" spans="2:2" x14ac:dyDescent="0.2">
      <c r="B154" s="168"/>
    </row>
    <row r="155" spans="2:2" x14ac:dyDescent="0.2">
      <c r="B155" s="168"/>
    </row>
    <row r="156" spans="2:2" x14ac:dyDescent="0.2">
      <c r="B156" s="168"/>
    </row>
    <row r="157" spans="2:2" x14ac:dyDescent="0.2">
      <c r="B157" s="168"/>
    </row>
    <row r="158" spans="2:2" x14ac:dyDescent="0.2">
      <c r="B158" s="168"/>
    </row>
    <row r="159" spans="2:2" x14ac:dyDescent="0.2">
      <c r="B159" s="168"/>
    </row>
    <row r="160" spans="2:2" x14ac:dyDescent="0.2">
      <c r="B160" s="168"/>
    </row>
    <row r="161" spans="2:2" x14ac:dyDescent="0.2">
      <c r="B161" s="168"/>
    </row>
    <row r="162" spans="2:2" x14ac:dyDescent="0.2">
      <c r="B162" s="168"/>
    </row>
    <row r="163" spans="2:2" x14ac:dyDescent="0.2">
      <c r="B163" s="168"/>
    </row>
    <row r="164" spans="2:2" x14ac:dyDescent="0.2">
      <c r="B164" s="168"/>
    </row>
    <row r="165" spans="2:2" x14ac:dyDescent="0.2">
      <c r="B165" s="168"/>
    </row>
    <row r="166" spans="2:2" x14ac:dyDescent="0.2">
      <c r="B166" s="168"/>
    </row>
    <row r="167" spans="2:2" x14ac:dyDescent="0.2">
      <c r="B167" s="168"/>
    </row>
    <row r="168" spans="2:2" x14ac:dyDescent="0.2">
      <c r="B168" s="168"/>
    </row>
    <row r="169" spans="2:2" x14ac:dyDescent="0.2">
      <c r="B169" s="168"/>
    </row>
    <row r="170" spans="2:2" x14ac:dyDescent="0.2">
      <c r="B170" s="168"/>
    </row>
    <row r="171" spans="2:2" x14ac:dyDescent="0.2">
      <c r="B171" s="168"/>
    </row>
    <row r="172" spans="2:2" x14ac:dyDescent="0.2">
      <c r="B172" s="168"/>
    </row>
    <row r="173" spans="2:2" x14ac:dyDescent="0.2">
      <c r="B173" s="168"/>
    </row>
    <row r="174" spans="2:2" x14ac:dyDescent="0.2">
      <c r="B174" s="168"/>
    </row>
    <row r="175" spans="2:2" x14ac:dyDescent="0.2">
      <c r="B175" s="168"/>
    </row>
    <row r="176" spans="2:2" x14ac:dyDescent="0.2">
      <c r="B176" s="168"/>
    </row>
    <row r="177" spans="2:2" x14ac:dyDescent="0.2">
      <c r="B177" s="168"/>
    </row>
    <row r="178" spans="2:2" x14ac:dyDescent="0.2">
      <c r="B178" s="168"/>
    </row>
    <row r="179" spans="2:2" x14ac:dyDescent="0.2">
      <c r="B179" s="168"/>
    </row>
    <row r="180" spans="2:2" x14ac:dyDescent="0.2">
      <c r="B180" s="168"/>
    </row>
    <row r="181" spans="2:2" x14ac:dyDescent="0.2">
      <c r="B181" s="168"/>
    </row>
    <row r="182" spans="2:2" x14ac:dyDescent="0.2">
      <c r="B182" s="168"/>
    </row>
    <row r="183" spans="2:2" x14ac:dyDescent="0.2">
      <c r="B183" s="168"/>
    </row>
    <row r="184" spans="2:2" x14ac:dyDescent="0.2">
      <c r="B184" s="168"/>
    </row>
    <row r="185" spans="2:2" x14ac:dyDescent="0.2">
      <c r="B185" s="168"/>
    </row>
    <row r="186" spans="2:2" x14ac:dyDescent="0.2">
      <c r="B186" s="168"/>
    </row>
    <row r="187" spans="2:2" x14ac:dyDescent="0.2">
      <c r="B187" s="168"/>
    </row>
    <row r="188" spans="2:2" x14ac:dyDescent="0.2">
      <c r="B188" s="168"/>
    </row>
    <row r="189" spans="2:2" x14ac:dyDescent="0.2">
      <c r="B189" s="168"/>
    </row>
    <row r="190" spans="2:2" x14ac:dyDescent="0.2">
      <c r="B190" s="168"/>
    </row>
    <row r="191" spans="2:2" x14ac:dyDescent="0.2">
      <c r="B191" s="168"/>
    </row>
    <row r="192" spans="2:2" x14ac:dyDescent="0.2">
      <c r="B192" s="168"/>
    </row>
    <row r="193" spans="2:2" x14ac:dyDescent="0.2">
      <c r="B193" s="168"/>
    </row>
    <row r="194" spans="2:2" x14ac:dyDescent="0.2">
      <c r="B194" s="168"/>
    </row>
    <row r="195" spans="2:2" x14ac:dyDescent="0.2">
      <c r="B195" s="168"/>
    </row>
    <row r="196" spans="2:2" x14ac:dyDescent="0.2">
      <c r="B196" s="168"/>
    </row>
    <row r="197" spans="2:2" x14ac:dyDescent="0.2">
      <c r="B197" s="168"/>
    </row>
    <row r="198" spans="2:2" x14ac:dyDescent="0.2">
      <c r="B198" s="168"/>
    </row>
    <row r="199" spans="2:2" x14ac:dyDescent="0.2">
      <c r="B199" s="168"/>
    </row>
    <row r="200" spans="2:2" x14ac:dyDescent="0.2">
      <c r="B200" s="168"/>
    </row>
    <row r="201" spans="2:2" x14ac:dyDescent="0.2">
      <c r="B201" s="168"/>
    </row>
    <row r="202" spans="2:2" x14ac:dyDescent="0.2">
      <c r="B202" s="168"/>
    </row>
    <row r="203" spans="2:2" x14ac:dyDescent="0.2">
      <c r="B203" s="168"/>
    </row>
    <row r="204" spans="2:2" x14ac:dyDescent="0.2">
      <c r="B204" s="168"/>
    </row>
    <row r="205" spans="2:2" x14ac:dyDescent="0.2">
      <c r="B205" s="168"/>
    </row>
    <row r="206" spans="2:2" x14ac:dyDescent="0.2">
      <c r="B206" s="168"/>
    </row>
    <row r="207" spans="2:2" x14ac:dyDescent="0.2">
      <c r="B207" s="168"/>
    </row>
    <row r="208" spans="2:2" x14ac:dyDescent="0.2">
      <c r="B208" s="168"/>
    </row>
    <row r="209" spans="2:2" x14ac:dyDescent="0.2">
      <c r="B209" s="168"/>
    </row>
    <row r="210" spans="2:2" x14ac:dyDescent="0.2">
      <c r="B210" s="168"/>
    </row>
    <row r="211" spans="2:2" x14ac:dyDescent="0.2">
      <c r="B211" s="168"/>
    </row>
    <row r="212" spans="2:2" x14ac:dyDescent="0.2">
      <c r="B212" s="168"/>
    </row>
    <row r="213" spans="2:2" x14ac:dyDescent="0.2">
      <c r="B213" s="168"/>
    </row>
    <row r="214" spans="2:2" x14ac:dyDescent="0.2">
      <c r="B214" s="168"/>
    </row>
    <row r="215" spans="2:2" x14ac:dyDescent="0.2">
      <c r="B215" s="168"/>
    </row>
    <row r="216" spans="2:2" x14ac:dyDescent="0.2">
      <c r="B216" s="168"/>
    </row>
    <row r="217" spans="2:2" x14ac:dyDescent="0.2">
      <c r="B217" s="168"/>
    </row>
    <row r="218" spans="2:2" x14ac:dyDescent="0.2">
      <c r="B218" s="168"/>
    </row>
    <row r="219" spans="2:2" x14ac:dyDescent="0.2">
      <c r="B219" s="168"/>
    </row>
    <row r="220" spans="2:2" x14ac:dyDescent="0.2">
      <c r="B220" s="168"/>
    </row>
    <row r="221" spans="2:2" x14ac:dyDescent="0.2">
      <c r="B221" s="168"/>
    </row>
    <row r="222" spans="2:2" x14ac:dyDescent="0.2">
      <c r="B222" s="168"/>
    </row>
    <row r="223" spans="2:2" x14ac:dyDescent="0.2">
      <c r="B223" s="168"/>
    </row>
    <row r="224" spans="2:2" x14ac:dyDescent="0.2">
      <c r="B224" s="168"/>
    </row>
    <row r="225" spans="2:2" x14ac:dyDescent="0.2">
      <c r="B225" s="168"/>
    </row>
    <row r="226" spans="2:2" x14ac:dyDescent="0.2">
      <c r="B226" s="168"/>
    </row>
    <row r="227" spans="2:2" x14ac:dyDescent="0.2">
      <c r="B227" s="168"/>
    </row>
    <row r="228" spans="2:2" x14ac:dyDescent="0.2">
      <c r="B228" s="168"/>
    </row>
    <row r="229" spans="2:2" x14ac:dyDescent="0.2">
      <c r="B229" s="168"/>
    </row>
    <row r="230" spans="2:2" x14ac:dyDescent="0.2">
      <c r="B230" s="168"/>
    </row>
    <row r="231" spans="2:2" x14ac:dyDescent="0.2">
      <c r="B231" s="168"/>
    </row>
    <row r="232" spans="2:2" x14ac:dyDescent="0.2">
      <c r="B232" s="168"/>
    </row>
    <row r="233" spans="2:2" x14ac:dyDescent="0.2">
      <c r="B233" s="168"/>
    </row>
    <row r="234" spans="2:2" x14ac:dyDescent="0.2">
      <c r="B234" s="168"/>
    </row>
    <row r="235" spans="2:2" x14ac:dyDescent="0.2">
      <c r="B235" s="168"/>
    </row>
    <row r="236" spans="2:2" x14ac:dyDescent="0.2">
      <c r="B236" s="168"/>
    </row>
    <row r="237" spans="2:2" x14ac:dyDescent="0.2">
      <c r="B237" s="168"/>
    </row>
    <row r="238" spans="2:2" x14ac:dyDescent="0.2">
      <c r="B238" s="168"/>
    </row>
    <row r="239" spans="2:2" x14ac:dyDescent="0.2">
      <c r="B239" s="168"/>
    </row>
    <row r="240" spans="2:2" x14ac:dyDescent="0.2">
      <c r="B240" s="168"/>
    </row>
    <row r="241" spans="2:2" x14ac:dyDescent="0.2">
      <c r="B241" s="168"/>
    </row>
    <row r="242" spans="2:2" x14ac:dyDescent="0.2">
      <c r="B242" s="168"/>
    </row>
    <row r="243" spans="2:2" x14ac:dyDescent="0.2">
      <c r="B243" s="168"/>
    </row>
    <row r="244" spans="2:2" x14ac:dyDescent="0.2">
      <c r="B244" s="168"/>
    </row>
    <row r="245" spans="2:2" x14ac:dyDescent="0.2">
      <c r="B245" s="168"/>
    </row>
    <row r="246" spans="2:2" x14ac:dyDescent="0.2">
      <c r="B246" s="168"/>
    </row>
    <row r="247" spans="2:2" x14ac:dyDescent="0.2">
      <c r="B247" s="168"/>
    </row>
    <row r="248" spans="2:2" x14ac:dyDescent="0.2">
      <c r="B248" s="168"/>
    </row>
    <row r="249" spans="2:2" x14ac:dyDescent="0.2">
      <c r="B249" s="168"/>
    </row>
    <row r="250" spans="2:2" x14ac:dyDescent="0.2">
      <c r="B250" s="168"/>
    </row>
    <row r="251" spans="2:2" x14ac:dyDescent="0.2">
      <c r="B251" s="168"/>
    </row>
    <row r="252" spans="2:2" x14ac:dyDescent="0.2">
      <c r="B252" s="168"/>
    </row>
    <row r="253" spans="2:2" x14ac:dyDescent="0.2">
      <c r="B253" s="168"/>
    </row>
    <row r="254" spans="2:2" x14ac:dyDescent="0.2">
      <c r="B254" s="168"/>
    </row>
    <row r="255" spans="2:2" x14ac:dyDescent="0.2">
      <c r="B255" s="168"/>
    </row>
    <row r="256" spans="2:2" x14ac:dyDescent="0.2">
      <c r="B256" s="168"/>
    </row>
    <row r="257" spans="2:2" x14ac:dyDescent="0.2">
      <c r="B257" s="168"/>
    </row>
    <row r="258" spans="2:2" x14ac:dyDescent="0.2">
      <c r="B258" s="168"/>
    </row>
    <row r="259" spans="2:2" x14ac:dyDescent="0.2">
      <c r="B259" s="168"/>
    </row>
    <row r="260" spans="2:2" x14ac:dyDescent="0.2">
      <c r="B260" s="168"/>
    </row>
    <row r="261" spans="2:2" x14ac:dyDescent="0.2">
      <c r="B261" s="168"/>
    </row>
    <row r="262" spans="2:2" x14ac:dyDescent="0.2">
      <c r="B262" s="168"/>
    </row>
    <row r="263" spans="2:2" x14ac:dyDescent="0.2">
      <c r="B263" s="168"/>
    </row>
    <row r="264" spans="2:2" x14ac:dyDescent="0.2">
      <c r="B264" s="168"/>
    </row>
    <row r="265" spans="2:2" x14ac:dyDescent="0.2">
      <c r="B265" s="168"/>
    </row>
    <row r="266" spans="2:2" x14ac:dyDescent="0.2">
      <c r="B266" s="168"/>
    </row>
    <row r="267" spans="2:2" x14ac:dyDescent="0.2">
      <c r="B267" s="168"/>
    </row>
    <row r="268" spans="2:2" x14ac:dyDescent="0.2">
      <c r="B268" s="168"/>
    </row>
    <row r="269" spans="2:2" x14ac:dyDescent="0.2">
      <c r="B269" s="168"/>
    </row>
    <row r="270" spans="2:2" x14ac:dyDescent="0.2">
      <c r="B270" s="168"/>
    </row>
    <row r="271" spans="2:2" x14ac:dyDescent="0.2">
      <c r="B271" s="168"/>
    </row>
    <row r="272" spans="2:2" x14ac:dyDescent="0.2">
      <c r="B272" s="168"/>
    </row>
    <row r="273" spans="2:2" x14ac:dyDescent="0.2">
      <c r="B273" s="168"/>
    </row>
    <row r="274" spans="2:2" x14ac:dyDescent="0.2">
      <c r="B274" s="168"/>
    </row>
    <row r="275" spans="2:2" x14ac:dyDescent="0.2">
      <c r="B275" s="168"/>
    </row>
    <row r="276" spans="2:2" x14ac:dyDescent="0.2">
      <c r="B276" s="168"/>
    </row>
    <row r="277" spans="2:2" x14ac:dyDescent="0.2">
      <c r="B277" s="168"/>
    </row>
    <row r="278" spans="2:2" x14ac:dyDescent="0.2">
      <c r="B278" s="168"/>
    </row>
    <row r="279" spans="2:2" x14ac:dyDescent="0.2">
      <c r="B279" s="168"/>
    </row>
    <row r="280" spans="2:2" x14ac:dyDescent="0.2">
      <c r="B280" s="168"/>
    </row>
    <row r="281" spans="2:2" x14ac:dyDescent="0.2">
      <c r="B281" s="168"/>
    </row>
    <row r="282" spans="2:2" x14ac:dyDescent="0.2">
      <c r="B282" s="168"/>
    </row>
    <row r="283" spans="2:2" x14ac:dyDescent="0.2">
      <c r="B283" s="168"/>
    </row>
    <row r="284" spans="2:2" x14ac:dyDescent="0.2">
      <c r="B284" s="168"/>
    </row>
    <row r="285" spans="2:2" x14ac:dyDescent="0.2">
      <c r="B285" s="168"/>
    </row>
    <row r="286" spans="2:2" x14ac:dyDescent="0.2">
      <c r="B286" s="168"/>
    </row>
    <row r="287" spans="2:2" x14ac:dyDescent="0.2">
      <c r="B287" s="168"/>
    </row>
    <row r="288" spans="2:2" x14ac:dyDescent="0.2">
      <c r="B288" s="168"/>
    </row>
    <row r="289" spans="2:2" x14ac:dyDescent="0.2">
      <c r="B289" s="168"/>
    </row>
    <row r="290" spans="2:2" x14ac:dyDescent="0.2">
      <c r="B290" s="168"/>
    </row>
    <row r="291" spans="2:2" x14ac:dyDescent="0.2">
      <c r="B291" s="168"/>
    </row>
    <row r="292" spans="2:2" x14ac:dyDescent="0.2">
      <c r="B292" s="168"/>
    </row>
    <row r="293" spans="2:2" x14ac:dyDescent="0.2">
      <c r="B293" s="168"/>
    </row>
    <row r="294" spans="2:2" x14ac:dyDescent="0.2">
      <c r="B294" s="168"/>
    </row>
    <row r="295" spans="2:2" x14ac:dyDescent="0.2">
      <c r="B295" s="168"/>
    </row>
    <row r="296" spans="2:2" x14ac:dyDescent="0.2">
      <c r="B296" s="168"/>
    </row>
    <row r="297" spans="2:2" x14ac:dyDescent="0.2">
      <c r="B297" s="168"/>
    </row>
    <row r="298" spans="2:2" x14ac:dyDescent="0.2">
      <c r="B298" s="168"/>
    </row>
    <row r="299" spans="2:2" x14ac:dyDescent="0.2">
      <c r="B299" s="168"/>
    </row>
    <row r="300" spans="2:2" x14ac:dyDescent="0.2">
      <c r="B300" s="168"/>
    </row>
    <row r="301" spans="2:2" x14ac:dyDescent="0.2">
      <c r="B301" s="168"/>
    </row>
    <row r="302" spans="2:2" x14ac:dyDescent="0.2">
      <c r="B302" s="168"/>
    </row>
    <row r="303" spans="2:2" x14ac:dyDescent="0.2">
      <c r="B303" s="168"/>
    </row>
    <row r="304" spans="2:2" x14ac:dyDescent="0.2">
      <c r="B304" s="168"/>
    </row>
    <row r="305" spans="2:2" x14ac:dyDescent="0.2">
      <c r="B305" s="168"/>
    </row>
    <row r="306" spans="2:2" x14ac:dyDescent="0.2">
      <c r="B306" s="168"/>
    </row>
    <row r="307" spans="2:2" x14ac:dyDescent="0.2">
      <c r="B307" s="168"/>
    </row>
    <row r="308" spans="2:2" x14ac:dyDescent="0.2">
      <c r="B308" s="168"/>
    </row>
    <row r="309" spans="2:2" x14ac:dyDescent="0.2">
      <c r="B309" s="168"/>
    </row>
    <row r="310" spans="2:2" x14ac:dyDescent="0.2">
      <c r="B310" s="168"/>
    </row>
    <row r="311" spans="2:2" x14ac:dyDescent="0.2">
      <c r="B311" s="168"/>
    </row>
    <row r="312" spans="2:2" x14ac:dyDescent="0.2">
      <c r="B312" s="168"/>
    </row>
    <row r="313" spans="2:2" x14ac:dyDescent="0.2">
      <c r="B313" s="168"/>
    </row>
    <row r="314" spans="2:2" x14ac:dyDescent="0.2">
      <c r="B314" s="168"/>
    </row>
    <row r="315" spans="2:2" x14ac:dyDescent="0.2">
      <c r="B315" s="168"/>
    </row>
    <row r="316" spans="2:2" x14ac:dyDescent="0.2">
      <c r="B316" s="168"/>
    </row>
    <row r="317" spans="2:2" x14ac:dyDescent="0.2">
      <c r="B317" s="168"/>
    </row>
    <row r="318" spans="2:2" x14ac:dyDescent="0.2">
      <c r="B318" s="168"/>
    </row>
    <row r="319" spans="2:2" x14ac:dyDescent="0.2">
      <c r="B319" s="168"/>
    </row>
    <row r="320" spans="2:2" x14ac:dyDescent="0.2">
      <c r="B320" s="168"/>
    </row>
    <row r="321" spans="2:2" x14ac:dyDescent="0.2">
      <c r="B321" s="168"/>
    </row>
    <row r="322" spans="2:2" x14ac:dyDescent="0.2">
      <c r="B322" s="168"/>
    </row>
    <row r="323" spans="2:2" x14ac:dyDescent="0.2">
      <c r="B323" s="168"/>
    </row>
    <row r="324" spans="2:2" x14ac:dyDescent="0.2">
      <c r="B324" s="168"/>
    </row>
    <row r="325" spans="2:2" x14ac:dyDescent="0.2">
      <c r="B325" s="168"/>
    </row>
    <row r="326" spans="2:2" x14ac:dyDescent="0.2">
      <c r="B326" s="168"/>
    </row>
    <row r="327" spans="2:2" x14ac:dyDescent="0.2">
      <c r="B327" s="168"/>
    </row>
    <row r="328" spans="2:2" x14ac:dyDescent="0.2">
      <c r="B328" s="168"/>
    </row>
    <row r="329" spans="2:2" x14ac:dyDescent="0.2">
      <c r="B329" s="168"/>
    </row>
    <row r="330" spans="2:2" x14ac:dyDescent="0.2">
      <c r="B330" s="168"/>
    </row>
    <row r="331" spans="2:2" x14ac:dyDescent="0.2">
      <c r="B331" s="168"/>
    </row>
    <row r="332" spans="2:2" x14ac:dyDescent="0.2">
      <c r="B332" s="168"/>
    </row>
    <row r="333" spans="2:2" x14ac:dyDescent="0.2">
      <c r="B333" s="168"/>
    </row>
    <row r="334" spans="2:2" x14ac:dyDescent="0.2">
      <c r="B334" s="168"/>
    </row>
    <row r="335" spans="2:2" x14ac:dyDescent="0.2">
      <c r="B335" s="168"/>
    </row>
    <row r="336" spans="2:2" x14ac:dyDescent="0.2">
      <c r="B336" s="168"/>
    </row>
    <row r="337" spans="2:2" x14ac:dyDescent="0.2">
      <c r="B337" s="168"/>
    </row>
    <row r="338" spans="2:2" x14ac:dyDescent="0.2">
      <c r="B338" s="168"/>
    </row>
    <row r="339" spans="2:2" x14ac:dyDescent="0.2">
      <c r="B339" s="168"/>
    </row>
    <row r="340" spans="2:2" x14ac:dyDescent="0.2">
      <c r="B340" s="168"/>
    </row>
    <row r="341" spans="2:2" x14ac:dyDescent="0.2">
      <c r="B341" s="168"/>
    </row>
    <row r="342" spans="2:2" x14ac:dyDescent="0.2">
      <c r="B342" s="168"/>
    </row>
    <row r="343" spans="2:2" x14ac:dyDescent="0.2">
      <c r="B343" s="168"/>
    </row>
    <row r="344" spans="2:2" x14ac:dyDescent="0.2">
      <c r="B344" s="168"/>
    </row>
    <row r="345" spans="2:2" x14ac:dyDescent="0.2">
      <c r="B345" s="168"/>
    </row>
    <row r="346" spans="2:2" x14ac:dyDescent="0.2">
      <c r="B346" s="168"/>
    </row>
    <row r="347" spans="2:2" x14ac:dyDescent="0.2">
      <c r="B347" s="168"/>
    </row>
    <row r="348" spans="2:2" x14ac:dyDescent="0.2">
      <c r="B348" s="168"/>
    </row>
    <row r="349" spans="2:2" x14ac:dyDescent="0.2">
      <c r="B349" s="168"/>
    </row>
    <row r="350" spans="2:2" x14ac:dyDescent="0.2">
      <c r="B350" s="168"/>
    </row>
    <row r="351" spans="2:2" x14ac:dyDescent="0.2">
      <c r="B351" s="168"/>
    </row>
    <row r="352" spans="2:2" x14ac:dyDescent="0.2">
      <c r="B352" s="168"/>
    </row>
    <row r="353" spans="2:2" x14ac:dyDescent="0.2">
      <c r="B353" s="168"/>
    </row>
    <row r="354" spans="2:2" x14ac:dyDescent="0.2">
      <c r="B354" s="168"/>
    </row>
    <row r="355" spans="2:2" x14ac:dyDescent="0.2">
      <c r="B355" s="168"/>
    </row>
    <row r="356" spans="2:2" x14ac:dyDescent="0.2">
      <c r="B356" s="168"/>
    </row>
    <row r="357" spans="2:2" x14ac:dyDescent="0.2">
      <c r="B357" s="168"/>
    </row>
    <row r="358" spans="2:2" x14ac:dyDescent="0.2">
      <c r="B358" s="168"/>
    </row>
    <row r="359" spans="2:2" x14ac:dyDescent="0.2">
      <c r="B359" s="168"/>
    </row>
    <row r="360" spans="2:2" x14ac:dyDescent="0.2">
      <c r="B360" s="168"/>
    </row>
    <row r="361" spans="2:2" x14ac:dyDescent="0.2">
      <c r="B361" s="168"/>
    </row>
    <row r="362" spans="2:2" x14ac:dyDescent="0.2">
      <c r="B362" s="168"/>
    </row>
    <row r="363" spans="2:2" x14ac:dyDescent="0.2">
      <c r="B363" s="168"/>
    </row>
    <row r="364" spans="2:2" x14ac:dyDescent="0.2">
      <c r="B364" s="168"/>
    </row>
    <row r="365" spans="2:2" x14ac:dyDescent="0.2">
      <c r="B365" s="168"/>
    </row>
    <row r="366" spans="2:2" x14ac:dyDescent="0.2">
      <c r="B366" s="168"/>
    </row>
    <row r="367" spans="2:2" x14ac:dyDescent="0.2">
      <c r="B367" s="168"/>
    </row>
    <row r="368" spans="2:2" x14ac:dyDescent="0.2">
      <c r="B368" s="168"/>
    </row>
    <row r="369" spans="2:2" x14ac:dyDescent="0.2">
      <c r="B369" s="168"/>
    </row>
    <row r="370" spans="2:2" x14ac:dyDescent="0.2">
      <c r="B370" s="168"/>
    </row>
    <row r="371" spans="2:2" x14ac:dyDescent="0.2">
      <c r="B371" s="168"/>
    </row>
    <row r="372" spans="2:2" x14ac:dyDescent="0.2">
      <c r="B372" s="168"/>
    </row>
    <row r="373" spans="2:2" x14ac:dyDescent="0.2">
      <c r="B373" s="168"/>
    </row>
    <row r="374" spans="2:2" x14ac:dyDescent="0.2">
      <c r="B374" s="168"/>
    </row>
    <row r="375" spans="2:2" x14ac:dyDescent="0.2">
      <c r="B375" s="168"/>
    </row>
    <row r="376" spans="2:2" x14ac:dyDescent="0.2">
      <c r="B376" s="168"/>
    </row>
    <row r="377" spans="2:2" x14ac:dyDescent="0.2">
      <c r="B377" s="168"/>
    </row>
    <row r="378" spans="2:2" x14ac:dyDescent="0.2">
      <c r="B378" s="168"/>
    </row>
    <row r="379" spans="2:2" x14ac:dyDescent="0.2">
      <c r="B379" s="168"/>
    </row>
    <row r="380" spans="2:2" x14ac:dyDescent="0.2">
      <c r="B380" s="168"/>
    </row>
    <row r="381" spans="2:2" x14ac:dyDescent="0.2">
      <c r="B381" s="168"/>
    </row>
    <row r="382" spans="2:2" x14ac:dyDescent="0.2">
      <c r="B382" s="168"/>
    </row>
    <row r="383" spans="2:2" x14ac:dyDescent="0.2">
      <c r="B383" s="168"/>
    </row>
    <row r="384" spans="2:2" x14ac:dyDescent="0.2">
      <c r="B384" s="168"/>
    </row>
    <row r="385" spans="2:2" x14ac:dyDescent="0.2">
      <c r="B385" s="168"/>
    </row>
    <row r="386" spans="2:2" x14ac:dyDescent="0.2">
      <c r="B386" s="168"/>
    </row>
    <row r="387" spans="2:2" x14ac:dyDescent="0.2">
      <c r="B387" s="168"/>
    </row>
    <row r="388" spans="2:2" x14ac:dyDescent="0.2">
      <c r="B388" s="168"/>
    </row>
    <row r="389" spans="2:2" x14ac:dyDescent="0.2">
      <c r="B389" s="168"/>
    </row>
    <row r="390" spans="2:2" x14ac:dyDescent="0.2">
      <c r="B390" s="168"/>
    </row>
    <row r="391" spans="2:2" x14ac:dyDescent="0.2">
      <c r="B391" s="168"/>
    </row>
    <row r="392" spans="2:2" x14ac:dyDescent="0.2">
      <c r="B392" s="168"/>
    </row>
    <row r="393" spans="2:2" x14ac:dyDescent="0.2">
      <c r="B393" s="168"/>
    </row>
    <row r="394" spans="2:2" x14ac:dyDescent="0.2">
      <c r="B394" s="168"/>
    </row>
    <row r="395" spans="2:2" x14ac:dyDescent="0.2">
      <c r="B395" s="168"/>
    </row>
    <row r="396" spans="2:2" x14ac:dyDescent="0.2">
      <c r="B396" s="168"/>
    </row>
    <row r="397" spans="2:2" x14ac:dyDescent="0.2">
      <c r="B397" s="168"/>
    </row>
    <row r="398" spans="2:2" x14ac:dyDescent="0.2">
      <c r="B398" s="168"/>
    </row>
    <row r="399" spans="2:2" x14ac:dyDescent="0.2">
      <c r="B399" s="168"/>
    </row>
    <row r="400" spans="2:2" x14ac:dyDescent="0.2">
      <c r="B400" s="168"/>
    </row>
    <row r="401" spans="2:2" x14ac:dyDescent="0.2">
      <c r="B401" s="168"/>
    </row>
    <row r="402" spans="2:2" x14ac:dyDescent="0.2">
      <c r="B402" s="168"/>
    </row>
    <row r="403" spans="2:2" x14ac:dyDescent="0.2">
      <c r="B403" s="168"/>
    </row>
    <row r="404" spans="2:2" x14ac:dyDescent="0.2">
      <c r="B404" s="168"/>
    </row>
    <row r="405" spans="2:2" x14ac:dyDescent="0.2">
      <c r="B405" s="168"/>
    </row>
    <row r="406" spans="2:2" x14ac:dyDescent="0.2">
      <c r="B406" s="168"/>
    </row>
    <row r="407" spans="2:2" x14ac:dyDescent="0.2">
      <c r="B407" s="168"/>
    </row>
    <row r="408" spans="2:2" x14ac:dyDescent="0.2">
      <c r="B408" s="168"/>
    </row>
    <row r="409" spans="2:2" x14ac:dyDescent="0.2">
      <c r="B409" s="168"/>
    </row>
    <row r="410" spans="2:2" x14ac:dyDescent="0.2">
      <c r="B410" s="168"/>
    </row>
    <row r="411" spans="2:2" x14ac:dyDescent="0.2">
      <c r="B411" s="168"/>
    </row>
    <row r="412" spans="2:2" x14ac:dyDescent="0.2">
      <c r="B412" s="168"/>
    </row>
    <row r="413" spans="2:2" x14ac:dyDescent="0.2">
      <c r="B413" s="168"/>
    </row>
    <row r="414" spans="2:2" x14ac:dyDescent="0.2">
      <c r="B414" s="168"/>
    </row>
    <row r="415" spans="2:2" x14ac:dyDescent="0.2">
      <c r="B415" s="168"/>
    </row>
    <row r="416" spans="2:2" x14ac:dyDescent="0.2">
      <c r="B416" s="168"/>
    </row>
    <row r="417" spans="2:2" x14ac:dyDescent="0.2">
      <c r="B417" s="168"/>
    </row>
    <row r="418" spans="2:2" x14ac:dyDescent="0.2">
      <c r="B418" s="168"/>
    </row>
    <row r="419" spans="2:2" x14ac:dyDescent="0.2">
      <c r="B419" s="168"/>
    </row>
    <row r="420" spans="2:2" x14ac:dyDescent="0.2">
      <c r="B420" s="168"/>
    </row>
    <row r="421" spans="2:2" x14ac:dyDescent="0.2">
      <c r="B421" s="168"/>
    </row>
    <row r="422" spans="2:2" x14ac:dyDescent="0.2">
      <c r="B422" s="168"/>
    </row>
    <row r="423" spans="2:2" x14ac:dyDescent="0.2">
      <c r="B423" s="168"/>
    </row>
    <row r="424" spans="2:2" x14ac:dyDescent="0.2">
      <c r="B424" s="168"/>
    </row>
    <row r="425" spans="2:2" x14ac:dyDescent="0.2">
      <c r="B425" s="168"/>
    </row>
    <row r="426" spans="2:2" x14ac:dyDescent="0.2">
      <c r="B426" s="168"/>
    </row>
    <row r="427" spans="2:2" x14ac:dyDescent="0.2">
      <c r="B427" s="168"/>
    </row>
    <row r="428" spans="2:2" x14ac:dyDescent="0.2">
      <c r="B428" s="168"/>
    </row>
    <row r="429" spans="2:2" x14ac:dyDescent="0.2">
      <c r="B429" s="168"/>
    </row>
    <row r="430" spans="2:2" x14ac:dyDescent="0.2">
      <c r="B430" s="168"/>
    </row>
    <row r="431" spans="2:2" x14ac:dyDescent="0.2">
      <c r="B431" s="168"/>
    </row>
    <row r="432" spans="2:2" x14ac:dyDescent="0.2">
      <c r="B432" s="168"/>
    </row>
    <row r="433" spans="2:2" x14ac:dyDescent="0.2">
      <c r="B433" s="168"/>
    </row>
    <row r="434" spans="2:2" x14ac:dyDescent="0.2">
      <c r="B434" s="168"/>
    </row>
    <row r="435" spans="2:2" x14ac:dyDescent="0.2">
      <c r="B435" s="168"/>
    </row>
    <row r="436" spans="2:2" x14ac:dyDescent="0.2">
      <c r="B436" s="168"/>
    </row>
    <row r="437" spans="2:2" x14ac:dyDescent="0.2">
      <c r="B437" s="168"/>
    </row>
    <row r="438" spans="2:2" x14ac:dyDescent="0.2">
      <c r="B438" s="168"/>
    </row>
    <row r="439" spans="2:2" x14ac:dyDescent="0.2">
      <c r="B439" s="168"/>
    </row>
    <row r="440" spans="2:2" x14ac:dyDescent="0.2">
      <c r="B440" s="168"/>
    </row>
    <row r="441" spans="2:2" x14ac:dyDescent="0.2">
      <c r="B441" s="168"/>
    </row>
    <row r="442" spans="2:2" x14ac:dyDescent="0.2">
      <c r="B442" s="168"/>
    </row>
    <row r="443" spans="2:2" x14ac:dyDescent="0.2">
      <c r="B443" s="168"/>
    </row>
    <row r="444" spans="2:2" x14ac:dyDescent="0.2">
      <c r="B444" s="168"/>
    </row>
    <row r="445" spans="2:2" x14ac:dyDescent="0.2">
      <c r="B445" s="168"/>
    </row>
    <row r="446" spans="2:2" x14ac:dyDescent="0.2">
      <c r="B446" s="168"/>
    </row>
    <row r="447" spans="2:2" x14ac:dyDescent="0.2">
      <c r="B447" s="168"/>
    </row>
    <row r="448" spans="2:2" x14ac:dyDescent="0.2">
      <c r="B448" s="168"/>
    </row>
    <row r="449" spans="2:2" x14ac:dyDescent="0.2">
      <c r="B449" s="168"/>
    </row>
    <row r="450" spans="2:2" x14ac:dyDescent="0.2">
      <c r="B450" s="168"/>
    </row>
    <row r="451" spans="2:2" x14ac:dyDescent="0.2">
      <c r="B451" s="168"/>
    </row>
    <row r="452" spans="2:2" x14ac:dyDescent="0.2">
      <c r="B452" s="168"/>
    </row>
    <row r="453" spans="2:2" x14ac:dyDescent="0.2">
      <c r="B453" s="168"/>
    </row>
    <row r="454" spans="2:2" x14ac:dyDescent="0.2">
      <c r="B454" s="168"/>
    </row>
    <row r="455" spans="2:2" x14ac:dyDescent="0.2">
      <c r="B455" s="168"/>
    </row>
    <row r="456" spans="2:2" x14ac:dyDescent="0.2">
      <c r="B456" s="168"/>
    </row>
    <row r="457" spans="2:2" x14ac:dyDescent="0.2">
      <c r="B457" s="168"/>
    </row>
    <row r="458" spans="2:2" x14ac:dyDescent="0.2">
      <c r="B458" s="168"/>
    </row>
    <row r="459" spans="2:2" x14ac:dyDescent="0.2">
      <c r="B459" s="168"/>
    </row>
    <row r="460" spans="2:2" x14ac:dyDescent="0.2">
      <c r="B460" s="168"/>
    </row>
    <row r="461" spans="2:2" x14ac:dyDescent="0.2">
      <c r="B461" s="168"/>
    </row>
    <row r="462" spans="2:2" x14ac:dyDescent="0.2">
      <c r="B462" s="168"/>
    </row>
    <row r="463" spans="2:2" x14ac:dyDescent="0.2">
      <c r="B463" s="168"/>
    </row>
    <row r="464" spans="2:2" x14ac:dyDescent="0.2">
      <c r="B464" s="168"/>
    </row>
    <row r="465" spans="2:2" x14ac:dyDescent="0.2">
      <c r="B465" s="168"/>
    </row>
    <row r="466" spans="2:2" x14ac:dyDescent="0.2">
      <c r="B466" s="168"/>
    </row>
    <row r="467" spans="2:2" x14ac:dyDescent="0.2">
      <c r="B467" s="168"/>
    </row>
    <row r="468" spans="2:2" x14ac:dyDescent="0.2">
      <c r="B468" s="168"/>
    </row>
    <row r="469" spans="2:2" x14ac:dyDescent="0.2">
      <c r="B469" s="168"/>
    </row>
    <row r="470" spans="2:2" x14ac:dyDescent="0.2">
      <c r="B470" s="168"/>
    </row>
    <row r="471" spans="2:2" x14ac:dyDescent="0.2">
      <c r="B471" s="168"/>
    </row>
    <row r="472" spans="2:2" x14ac:dyDescent="0.2">
      <c r="B472" s="168"/>
    </row>
    <row r="473" spans="2:2" x14ac:dyDescent="0.2">
      <c r="B473" s="168"/>
    </row>
    <row r="474" spans="2:2" x14ac:dyDescent="0.2">
      <c r="B474" s="168"/>
    </row>
    <row r="475" spans="2:2" x14ac:dyDescent="0.2">
      <c r="B475" s="168"/>
    </row>
    <row r="476" spans="2:2" x14ac:dyDescent="0.2">
      <c r="B476" s="168"/>
    </row>
    <row r="477" spans="2:2" x14ac:dyDescent="0.2">
      <c r="B477" s="168"/>
    </row>
    <row r="478" spans="2:2" x14ac:dyDescent="0.2">
      <c r="B478" s="168"/>
    </row>
    <row r="479" spans="2:2" x14ac:dyDescent="0.2">
      <c r="B479" s="168"/>
    </row>
    <row r="480" spans="2:2" x14ac:dyDescent="0.2">
      <c r="B480" s="168"/>
    </row>
    <row r="481" spans="2:2" x14ac:dyDescent="0.2">
      <c r="B481" s="168"/>
    </row>
    <row r="482" spans="2:2" x14ac:dyDescent="0.2">
      <c r="B482" s="168"/>
    </row>
    <row r="483" spans="2:2" x14ac:dyDescent="0.2">
      <c r="B483" s="168"/>
    </row>
    <row r="484" spans="2:2" x14ac:dyDescent="0.2">
      <c r="B484" s="168"/>
    </row>
    <row r="485" spans="2:2" x14ac:dyDescent="0.2">
      <c r="B485" s="168"/>
    </row>
    <row r="486" spans="2:2" x14ac:dyDescent="0.2">
      <c r="B486" s="168"/>
    </row>
    <row r="487" spans="2:2" x14ac:dyDescent="0.2">
      <c r="B487" s="168"/>
    </row>
    <row r="488" spans="2:2" x14ac:dyDescent="0.2">
      <c r="B488" s="168"/>
    </row>
    <row r="489" spans="2:2" x14ac:dyDescent="0.2">
      <c r="B489" s="168"/>
    </row>
    <row r="490" spans="2:2" x14ac:dyDescent="0.2">
      <c r="B490" s="168"/>
    </row>
    <row r="491" spans="2:2" x14ac:dyDescent="0.2">
      <c r="B491" s="168"/>
    </row>
    <row r="492" spans="2:2" x14ac:dyDescent="0.2">
      <c r="B492" s="168"/>
    </row>
    <row r="493" spans="2:2" x14ac:dyDescent="0.2">
      <c r="B493" s="168"/>
    </row>
    <row r="494" spans="2:2" x14ac:dyDescent="0.2">
      <c r="B494" s="168"/>
    </row>
    <row r="495" spans="2:2" x14ac:dyDescent="0.2">
      <c r="B495" s="168"/>
    </row>
    <row r="496" spans="2:2" x14ac:dyDescent="0.2">
      <c r="B496" s="168"/>
    </row>
    <row r="497" spans="2:2" x14ac:dyDescent="0.2">
      <c r="B497" s="168"/>
    </row>
    <row r="498" spans="2:2" x14ac:dyDescent="0.2">
      <c r="B498" s="168"/>
    </row>
    <row r="499" spans="2:2" x14ac:dyDescent="0.2">
      <c r="B499" s="168"/>
    </row>
    <row r="500" spans="2:2" x14ac:dyDescent="0.2">
      <c r="B500" s="168"/>
    </row>
    <row r="501" spans="2:2" x14ac:dyDescent="0.2">
      <c r="B501" s="168"/>
    </row>
    <row r="502" spans="2:2" x14ac:dyDescent="0.2">
      <c r="B502" s="168"/>
    </row>
    <row r="503" spans="2:2" x14ac:dyDescent="0.2">
      <c r="B503" s="168"/>
    </row>
    <row r="504" spans="2:2" x14ac:dyDescent="0.2">
      <c r="B504" s="168"/>
    </row>
    <row r="505" spans="2:2" x14ac:dyDescent="0.2">
      <c r="B505" s="168"/>
    </row>
    <row r="506" spans="2:2" x14ac:dyDescent="0.2">
      <c r="B506" s="168"/>
    </row>
    <row r="507" spans="2:2" x14ac:dyDescent="0.2">
      <c r="B507" s="168"/>
    </row>
    <row r="508" spans="2:2" x14ac:dyDescent="0.2">
      <c r="B508" s="168"/>
    </row>
    <row r="509" spans="2:2" x14ac:dyDescent="0.2">
      <c r="B509" s="168"/>
    </row>
    <row r="510" spans="2:2" x14ac:dyDescent="0.2">
      <c r="B510" s="168"/>
    </row>
    <row r="511" spans="2:2" x14ac:dyDescent="0.2">
      <c r="B511" s="168"/>
    </row>
    <row r="512" spans="2:2" x14ac:dyDescent="0.2">
      <c r="B512" s="168"/>
    </row>
    <row r="513" spans="2:2" x14ac:dyDescent="0.2">
      <c r="B513" s="168"/>
    </row>
    <row r="514" spans="2:2" x14ac:dyDescent="0.2">
      <c r="B514" s="168"/>
    </row>
    <row r="515" spans="2:2" x14ac:dyDescent="0.2">
      <c r="B515" s="168"/>
    </row>
    <row r="516" spans="2:2" x14ac:dyDescent="0.2">
      <c r="B516" s="168"/>
    </row>
    <row r="517" spans="2:2" x14ac:dyDescent="0.2">
      <c r="B517" s="168"/>
    </row>
    <row r="518" spans="2:2" x14ac:dyDescent="0.2">
      <c r="B518" s="168"/>
    </row>
    <row r="519" spans="2:2" x14ac:dyDescent="0.2">
      <c r="B519" s="168"/>
    </row>
    <row r="520" spans="2:2" x14ac:dyDescent="0.2">
      <c r="B520" s="168"/>
    </row>
    <row r="521" spans="2:2" x14ac:dyDescent="0.2">
      <c r="B521" s="168"/>
    </row>
    <row r="522" spans="2:2" x14ac:dyDescent="0.2">
      <c r="B522" s="168"/>
    </row>
    <row r="523" spans="2:2" x14ac:dyDescent="0.2">
      <c r="B523" s="168"/>
    </row>
    <row r="524" spans="2:2" x14ac:dyDescent="0.2">
      <c r="B524" s="168"/>
    </row>
    <row r="525" spans="2:2" x14ac:dyDescent="0.2">
      <c r="B525" s="168"/>
    </row>
    <row r="526" spans="2:2" x14ac:dyDescent="0.2">
      <c r="B526" s="168"/>
    </row>
    <row r="527" spans="2:2" x14ac:dyDescent="0.2">
      <c r="B527" s="168"/>
    </row>
    <row r="528" spans="2:2" x14ac:dyDescent="0.2">
      <c r="B528" s="168"/>
    </row>
    <row r="529" spans="2:2" x14ac:dyDescent="0.2">
      <c r="B529" s="168"/>
    </row>
    <row r="530" spans="2:2" x14ac:dyDescent="0.2">
      <c r="B530" s="168"/>
    </row>
    <row r="531" spans="2:2" x14ac:dyDescent="0.2">
      <c r="B531" s="168"/>
    </row>
    <row r="532" spans="2:2" x14ac:dyDescent="0.2">
      <c r="B532" s="168"/>
    </row>
    <row r="533" spans="2:2" x14ac:dyDescent="0.2">
      <c r="B533" s="168"/>
    </row>
    <row r="534" spans="2:2" x14ac:dyDescent="0.2">
      <c r="B534" s="168"/>
    </row>
    <row r="535" spans="2:2" x14ac:dyDescent="0.2">
      <c r="B535" s="168"/>
    </row>
    <row r="536" spans="2:2" x14ac:dyDescent="0.2">
      <c r="B536" s="168"/>
    </row>
    <row r="537" spans="2:2" x14ac:dyDescent="0.2">
      <c r="B537" s="168"/>
    </row>
    <row r="538" spans="2:2" x14ac:dyDescent="0.2">
      <c r="B538" s="168"/>
    </row>
    <row r="539" spans="2:2" x14ac:dyDescent="0.2">
      <c r="B539" s="168"/>
    </row>
    <row r="540" spans="2:2" x14ac:dyDescent="0.2">
      <c r="B540" s="168"/>
    </row>
    <row r="541" spans="2:2" x14ac:dyDescent="0.2">
      <c r="B541" s="168"/>
    </row>
    <row r="542" spans="2:2" x14ac:dyDescent="0.2">
      <c r="B542" s="168"/>
    </row>
    <row r="543" spans="2:2" x14ac:dyDescent="0.2">
      <c r="B543" s="168"/>
    </row>
    <row r="544" spans="2:2" x14ac:dyDescent="0.2">
      <c r="B544" s="168"/>
    </row>
    <row r="545" spans="2:2" x14ac:dyDescent="0.2">
      <c r="B545" s="168"/>
    </row>
    <row r="546" spans="2:2" x14ac:dyDescent="0.2">
      <c r="B546" s="168"/>
    </row>
    <row r="547" spans="2:2" x14ac:dyDescent="0.2">
      <c r="B547" s="168"/>
    </row>
    <row r="548" spans="2:2" x14ac:dyDescent="0.2">
      <c r="B548" s="168"/>
    </row>
    <row r="549" spans="2:2" x14ac:dyDescent="0.2">
      <c r="B549" s="168"/>
    </row>
    <row r="550" spans="2:2" x14ac:dyDescent="0.2">
      <c r="B550" s="168"/>
    </row>
    <row r="551" spans="2:2" x14ac:dyDescent="0.2">
      <c r="B551" s="168"/>
    </row>
    <row r="552" spans="2:2" x14ac:dyDescent="0.2">
      <c r="B552" s="168"/>
    </row>
    <row r="553" spans="2:2" x14ac:dyDescent="0.2">
      <c r="B553" s="168"/>
    </row>
    <row r="554" spans="2:2" x14ac:dyDescent="0.2">
      <c r="B554" s="168"/>
    </row>
    <row r="555" spans="2:2" x14ac:dyDescent="0.2">
      <c r="B555" s="168"/>
    </row>
    <row r="556" spans="2:2" x14ac:dyDescent="0.2">
      <c r="B556" s="168"/>
    </row>
    <row r="557" spans="2:2" x14ac:dyDescent="0.2">
      <c r="B557" s="168"/>
    </row>
    <row r="558" spans="2:2" x14ac:dyDescent="0.2">
      <c r="B558" s="168"/>
    </row>
    <row r="559" spans="2:2" x14ac:dyDescent="0.2">
      <c r="B559" s="168"/>
    </row>
    <row r="560" spans="2:2" x14ac:dyDescent="0.2">
      <c r="B560" s="168"/>
    </row>
    <row r="561" spans="2:2" x14ac:dyDescent="0.2">
      <c r="B561" s="168"/>
    </row>
    <row r="562" spans="2:2" x14ac:dyDescent="0.2">
      <c r="B562" s="168"/>
    </row>
    <row r="563" spans="2:2" x14ac:dyDescent="0.2">
      <c r="B563" s="168"/>
    </row>
    <row r="564" spans="2:2" x14ac:dyDescent="0.2">
      <c r="B564" s="168"/>
    </row>
    <row r="565" spans="2:2" x14ac:dyDescent="0.2">
      <c r="B565" s="168"/>
    </row>
    <row r="566" spans="2:2" x14ac:dyDescent="0.2">
      <c r="B566" s="168"/>
    </row>
    <row r="567" spans="2:2" x14ac:dyDescent="0.2">
      <c r="B567" s="168"/>
    </row>
    <row r="568" spans="2:2" x14ac:dyDescent="0.2">
      <c r="B568" s="168"/>
    </row>
    <row r="569" spans="2:2" x14ac:dyDescent="0.2">
      <c r="B569" s="168"/>
    </row>
    <row r="570" spans="2:2" x14ac:dyDescent="0.2">
      <c r="B570" s="168"/>
    </row>
    <row r="571" spans="2:2" x14ac:dyDescent="0.2">
      <c r="B571" s="168"/>
    </row>
    <row r="572" spans="2:2" x14ac:dyDescent="0.2">
      <c r="B572" s="168"/>
    </row>
    <row r="573" spans="2:2" x14ac:dyDescent="0.2">
      <c r="B573" s="168"/>
    </row>
    <row r="574" spans="2:2" x14ac:dyDescent="0.2">
      <c r="B574" s="168"/>
    </row>
    <row r="575" spans="2:2" x14ac:dyDescent="0.2">
      <c r="B575" s="168"/>
    </row>
    <row r="576" spans="2:2" x14ac:dyDescent="0.2">
      <c r="B576" s="168"/>
    </row>
    <row r="577" spans="2:2" x14ac:dyDescent="0.2">
      <c r="B577" s="168"/>
    </row>
    <row r="578" spans="2:2" x14ac:dyDescent="0.2">
      <c r="B578" s="168"/>
    </row>
    <row r="579" spans="2:2" x14ac:dyDescent="0.2">
      <c r="B579" s="168"/>
    </row>
    <row r="580" spans="2:2" x14ac:dyDescent="0.2">
      <c r="B580" s="168"/>
    </row>
    <row r="581" spans="2:2" x14ac:dyDescent="0.2">
      <c r="B581" s="168"/>
    </row>
    <row r="582" spans="2:2" x14ac:dyDescent="0.2">
      <c r="B582" s="168"/>
    </row>
    <row r="583" spans="2:2" x14ac:dyDescent="0.2">
      <c r="B583" s="168"/>
    </row>
    <row r="584" spans="2:2" x14ac:dyDescent="0.2">
      <c r="B584" s="168"/>
    </row>
    <row r="585" spans="2:2" x14ac:dyDescent="0.2">
      <c r="B585" s="168"/>
    </row>
    <row r="586" spans="2:2" x14ac:dyDescent="0.2">
      <c r="B586" s="168"/>
    </row>
    <row r="587" spans="2:2" x14ac:dyDescent="0.2">
      <c r="B587" s="168"/>
    </row>
    <row r="588" spans="2:2" x14ac:dyDescent="0.2">
      <c r="B588" s="168"/>
    </row>
    <row r="589" spans="2:2" x14ac:dyDescent="0.2">
      <c r="B589" s="168"/>
    </row>
    <row r="590" spans="2:2" x14ac:dyDescent="0.2">
      <c r="B590" s="168"/>
    </row>
    <row r="591" spans="2:2" x14ac:dyDescent="0.2">
      <c r="B591" s="168"/>
    </row>
    <row r="592" spans="2:2" x14ac:dyDescent="0.2">
      <c r="B592" s="168"/>
    </row>
    <row r="593" spans="2:2" x14ac:dyDescent="0.2">
      <c r="B593" s="168"/>
    </row>
    <row r="594" spans="2:2" x14ac:dyDescent="0.2">
      <c r="B594" s="168"/>
    </row>
    <row r="595" spans="2:2" x14ac:dyDescent="0.2">
      <c r="B595" s="168"/>
    </row>
    <row r="596" spans="2:2" x14ac:dyDescent="0.2">
      <c r="B596" s="168"/>
    </row>
    <row r="597" spans="2:2" x14ac:dyDescent="0.2">
      <c r="B597" s="168"/>
    </row>
    <row r="598" spans="2:2" x14ac:dyDescent="0.2">
      <c r="B598" s="168"/>
    </row>
    <row r="599" spans="2:2" x14ac:dyDescent="0.2">
      <c r="B599" s="168"/>
    </row>
    <row r="600" spans="2:2" x14ac:dyDescent="0.2">
      <c r="B600" s="168"/>
    </row>
    <row r="601" spans="2:2" x14ac:dyDescent="0.2">
      <c r="B601" s="168"/>
    </row>
    <row r="602" spans="2:2" x14ac:dyDescent="0.2">
      <c r="B602" s="168"/>
    </row>
    <row r="603" spans="2:2" x14ac:dyDescent="0.2">
      <c r="B603" s="168"/>
    </row>
    <row r="604" spans="2:2" x14ac:dyDescent="0.2">
      <c r="B604" s="168"/>
    </row>
    <row r="605" spans="2:2" x14ac:dyDescent="0.2">
      <c r="B605" s="168"/>
    </row>
    <row r="606" spans="2:2" x14ac:dyDescent="0.2">
      <c r="B606" s="168"/>
    </row>
    <row r="607" spans="2:2" x14ac:dyDescent="0.2">
      <c r="B607" s="168"/>
    </row>
    <row r="608" spans="2:2" x14ac:dyDescent="0.2">
      <c r="B608" s="168"/>
    </row>
    <row r="609" spans="2:2" x14ac:dyDescent="0.2">
      <c r="B609" s="168"/>
    </row>
    <row r="610" spans="2:2" x14ac:dyDescent="0.2">
      <c r="B610" s="168"/>
    </row>
    <row r="611" spans="2:2" x14ac:dyDescent="0.2">
      <c r="B611" s="168"/>
    </row>
    <row r="612" spans="2:2" x14ac:dyDescent="0.2">
      <c r="B612" s="168"/>
    </row>
    <row r="613" spans="2:2" x14ac:dyDescent="0.2">
      <c r="B613" s="168"/>
    </row>
    <row r="614" spans="2:2" x14ac:dyDescent="0.2">
      <c r="B614" s="168"/>
    </row>
    <row r="615" spans="2:2" x14ac:dyDescent="0.2">
      <c r="B615" s="168"/>
    </row>
    <row r="616" spans="2:2" x14ac:dyDescent="0.2">
      <c r="B616" s="168"/>
    </row>
    <row r="617" spans="2:2" x14ac:dyDescent="0.2">
      <c r="B617" s="168"/>
    </row>
    <row r="618" spans="2:2" x14ac:dyDescent="0.2">
      <c r="B618" s="168"/>
    </row>
    <row r="619" spans="2:2" x14ac:dyDescent="0.2">
      <c r="B619" s="168"/>
    </row>
    <row r="620" spans="2:2" x14ac:dyDescent="0.2">
      <c r="B620" s="168"/>
    </row>
    <row r="621" spans="2:2" x14ac:dyDescent="0.2">
      <c r="B621" s="168"/>
    </row>
    <row r="622" spans="2:2" x14ac:dyDescent="0.2">
      <c r="B622" s="168"/>
    </row>
    <row r="623" spans="2:2" x14ac:dyDescent="0.2">
      <c r="B623" s="168"/>
    </row>
    <row r="624" spans="2:2" x14ac:dyDescent="0.2">
      <c r="B624" s="168"/>
    </row>
    <row r="625" spans="2:2" x14ac:dyDescent="0.2">
      <c r="B625" s="168"/>
    </row>
    <row r="626" spans="2:2" x14ac:dyDescent="0.2">
      <c r="B626" s="168"/>
    </row>
    <row r="627" spans="2:2" x14ac:dyDescent="0.2">
      <c r="B627" s="168"/>
    </row>
    <row r="628" spans="2:2" x14ac:dyDescent="0.2">
      <c r="B628" s="168"/>
    </row>
    <row r="629" spans="2:2" x14ac:dyDescent="0.2">
      <c r="B629" s="168"/>
    </row>
    <row r="630" spans="2:2" x14ac:dyDescent="0.2">
      <c r="B630" s="168"/>
    </row>
    <row r="631" spans="2:2" x14ac:dyDescent="0.2">
      <c r="B631" s="168"/>
    </row>
    <row r="632" spans="2:2" x14ac:dyDescent="0.2">
      <c r="B632" s="168"/>
    </row>
    <row r="633" spans="2:2" x14ac:dyDescent="0.2">
      <c r="B633" s="168"/>
    </row>
    <row r="634" spans="2:2" x14ac:dyDescent="0.2">
      <c r="B634" s="168"/>
    </row>
    <row r="635" spans="2:2" x14ac:dyDescent="0.2">
      <c r="B635" s="168"/>
    </row>
    <row r="636" spans="2:2" x14ac:dyDescent="0.2">
      <c r="B636" s="168"/>
    </row>
    <row r="637" spans="2:2" x14ac:dyDescent="0.2">
      <c r="B637" s="168"/>
    </row>
    <row r="638" spans="2:2" x14ac:dyDescent="0.2">
      <c r="B638" s="168"/>
    </row>
    <row r="639" spans="2:2" x14ac:dyDescent="0.2">
      <c r="B639" s="168"/>
    </row>
    <row r="640" spans="2:2" x14ac:dyDescent="0.2">
      <c r="B640" s="168"/>
    </row>
    <row r="641" spans="2:2" x14ac:dyDescent="0.2">
      <c r="B641" s="168"/>
    </row>
    <row r="642" spans="2:2" x14ac:dyDescent="0.2">
      <c r="B642" s="168"/>
    </row>
    <row r="643" spans="2:2" x14ac:dyDescent="0.2">
      <c r="B643" s="168"/>
    </row>
    <row r="644" spans="2:2" x14ac:dyDescent="0.2">
      <c r="B644" s="168"/>
    </row>
    <row r="645" spans="2:2" x14ac:dyDescent="0.2">
      <c r="B645" s="168"/>
    </row>
    <row r="646" spans="2:2" x14ac:dyDescent="0.2">
      <c r="B646" s="168"/>
    </row>
    <row r="647" spans="2:2" x14ac:dyDescent="0.2">
      <c r="B647" s="168"/>
    </row>
    <row r="648" spans="2:2" x14ac:dyDescent="0.2">
      <c r="B648" s="168"/>
    </row>
    <row r="649" spans="2:2" x14ac:dyDescent="0.2">
      <c r="B649" s="168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0'!B29" display="2. Casos Formalizados por Estrato - Bonos Artículo 59" xr:uid="{00000000-0004-0000-0000-00000E000000}"/>
    <hyperlink ref="B11" location="'Estadisticas 2020'!B49" display="3. Casos Formalizados por Estrato Total" xr:uid="{00000000-0004-0000-0000-00000F000000}"/>
    <hyperlink ref="B12" location="'Estadisticas 2020'!B66" display="4. Casos Formalizados por Categoría de Pobreza INEC" xr:uid="{00000000-0004-0000-0000-000010000000}"/>
    <hyperlink ref="B13" location="'Estadisticas 2020'!B82" display="5. Casos Formalizados por Región (BONO ORDINARIO)" xr:uid="{00000000-0004-0000-0000-000011000000}"/>
    <hyperlink ref="B14" location="'Estadisticas 2020'!B96" display="6. Casos Formalizados por Región (BONOS ART. 59)" xr:uid="{00000000-0004-0000-0000-000012000000}"/>
    <hyperlink ref="B15" location="'Estadisticas 2020'!B110" display="7. Casos Formalizados por Región (TOTAL)" xr:uid="{00000000-0004-0000-0000-000013000000}"/>
    <hyperlink ref="B16" location="'Estadisticas 2020'!B124" display="8. Casos Formalizados por Propósito" xr:uid="{00000000-0004-0000-0000-000014000000}"/>
    <hyperlink ref="B17" location="'Estadisticas 2020'!B138" display="9. Casos Formalizados por Género" xr:uid="{00000000-0004-0000-0000-000015000000}"/>
    <hyperlink ref="B18" location="'Estadisticas 2020'!B155" display="10. Bonos Formalizados por Rango de Edad" xr:uid="{00000000-0004-0000-0000-000016000000}"/>
    <hyperlink ref="B20" location="'Estadisticas 2020'!B184" display="12. Bonos  Diferidos Formalizados por Mes" xr:uid="{00000000-0004-0000-0000-000018000000}"/>
    <hyperlink ref="B22" location="'Estadisticas 2020'!B214" display="14. Bonos Formalizados por Mes" xr:uid="{00000000-0004-0000-0000-000019000000}"/>
    <hyperlink ref="B23" location="'Estadisticas 2020'!B337" display="15. Bono promedio formalizado en el mes comparado con el mes correspondiente al año anterior" xr:uid="{00000000-0004-0000-0000-00001A000000}"/>
    <hyperlink ref="B24" location="'Estadisticas 2020'!B362" display="16. Pago de bonos de proyectos y casos individuales al amparo del artículo 59" xr:uid="{00000000-0004-0000-0000-00001B000000}"/>
    <hyperlink ref="B25" location="'Estadisticas 2020'!B383" display="17. Bonos Emitidos por Mes" xr:uid="{00000000-0004-0000-0000-00001C000000}"/>
    <hyperlink ref="B26" location="'Estadisticas 2020'!B408" display="18. Bonos Emitidos Programa RAMT" xr:uid="{00000000-0004-0000-0000-00001D000000}"/>
    <hyperlink ref="B27" location="'Estadisticas 2020'!B432" display="19. Bonos Emitidos y Formalizados por Entidad" xr:uid="{00000000-0004-0000-0000-00001E000000}"/>
    <hyperlink ref="B28" location="'Estadisticas 2020'!B581" display="20. Ejecución Presupuesto 2020 - Por programa de financiamiento" xr:uid="{00000000-0004-0000-0000-00001F000000}"/>
    <hyperlink ref="B21" location="'Estadisticas 2020'!B204" display="13. Bonos promedio en Emitidos y Formalizados" xr:uid="{00000000-0004-0000-0000-000020000000}"/>
    <hyperlink ref="B9" location="'Estadisticas 2020'!B11" display="1. Casos Formalizados por Estrato - Bonos Ordinarios" xr:uid="{454D028F-0FE6-4979-8605-F5973441B31F}"/>
    <hyperlink ref="B29" location="'Estadisticas 2020'!B614" display="21. Bonos Formalizados Población LGTBI" xr:uid="{93269A19-EF3B-41C8-B375-574050BC6DE1}"/>
    <hyperlink ref="B30" location="'Estadisticas 2020'!B650" display="22.  Bonos Postulados por Entidad Autorizada Ordinarios y  Art. 59" xr:uid="{9800F60F-27FD-4D4F-A3F0-6ED45972DE82}"/>
    <hyperlink ref="B31" location="'Estadisticas 2020'!B716" display="23.   Bonos otorgados a nacionales y extranjeros por mes" xr:uid="{7A5FC2B8-5918-4AFC-B20E-31809DD8D79E}"/>
    <hyperlink ref="B19" location="'Estadisticas 2020'!B168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AM735"/>
  <sheetViews>
    <sheetView showGridLines="0" tabSelected="1" topLeftCell="A721" zoomScale="80" zoomScaleNormal="80" zoomScaleSheetLayoutView="85" workbookViewId="0">
      <selection activeCell="B716" sqref="B716:F716"/>
    </sheetView>
  </sheetViews>
  <sheetFormatPr baseColWidth="10" defaultRowHeight="15" x14ac:dyDescent="0.2"/>
  <cols>
    <col min="1" max="1" width="2.42578125" style="17" customWidth="1"/>
    <col min="2" max="2" width="12.85546875" style="396" customWidth="1"/>
    <col min="3" max="3" width="14.85546875" style="531" customWidth="1"/>
    <col min="4" max="4" width="20.28515625" style="396" customWidth="1"/>
    <col min="5" max="5" width="13.28515625" style="17" customWidth="1"/>
    <col min="6" max="6" width="12.7109375" style="10" customWidth="1"/>
    <col min="7" max="7" width="21.28515625" style="30" customWidth="1"/>
    <col min="8" max="8" width="15.28515625" style="17" customWidth="1"/>
    <col min="9" max="9" width="7.7109375" style="17" customWidth="1"/>
    <col min="10" max="10" width="18.5703125" style="17" customWidth="1"/>
    <col min="11" max="11" width="12.5703125" style="17" customWidth="1"/>
    <col min="12" max="12" width="12.5703125" style="384" customWidth="1"/>
    <col min="13" max="13" width="13.85546875" style="17" customWidth="1"/>
    <col min="14" max="14" width="14.5703125" style="17" customWidth="1"/>
    <col min="15" max="15" width="9.85546875" style="17" customWidth="1"/>
    <col min="16" max="16" width="15.140625" style="21" customWidth="1"/>
    <col min="17" max="21" width="24" style="21" customWidth="1"/>
    <col min="22" max="22" width="17" style="228" customWidth="1"/>
    <col min="23" max="23" width="35" style="212" customWidth="1"/>
    <col min="24" max="24" width="16.7109375" style="212" customWidth="1"/>
    <col min="25" max="25" width="24.42578125" style="212" customWidth="1"/>
    <col min="26" max="26" width="23.5703125" style="212" customWidth="1"/>
    <col min="27" max="27" width="21.140625" style="17" customWidth="1"/>
    <col min="28" max="28" width="22.140625" style="17" customWidth="1"/>
    <col min="29" max="29" width="23.42578125" style="17" customWidth="1"/>
    <col min="30" max="30" width="20.7109375" style="17" customWidth="1"/>
    <col min="31" max="31" width="18.85546875" style="17" customWidth="1"/>
    <col min="32" max="32" width="13" style="17" customWidth="1"/>
    <col min="33" max="33" width="13.5703125" style="17" customWidth="1"/>
    <col min="34" max="34" width="20.5703125" style="17" customWidth="1"/>
    <col min="35" max="35" width="17.5703125" style="17" customWidth="1"/>
    <col min="36" max="36" width="18.28515625" style="17" customWidth="1"/>
    <col min="37" max="37" width="13.42578125" style="17" customWidth="1"/>
    <col min="38" max="38" width="17.85546875" style="17" customWidth="1"/>
    <col min="39" max="39" width="17.7109375" style="17" customWidth="1"/>
    <col min="40" max="60" width="11.42578125" style="17" customWidth="1"/>
    <col min="61" max="261" width="11.42578125" style="17"/>
    <col min="262" max="262" width="3.140625" style="17" customWidth="1"/>
    <col min="263" max="263" width="8.7109375" style="17" customWidth="1"/>
    <col min="264" max="264" width="16.5703125" style="17" customWidth="1"/>
    <col min="265" max="265" width="9.5703125" style="17" customWidth="1"/>
    <col min="266" max="266" width="9" style="17" customWidth="1"/>
    <col min="267" max="267" width="9.5703125" style="17" customWidth="1"/>
    <col min="268" max="268" width="9.140625" style="17" customWidth="1"/>
    <col min="269" max="269" width="13.5703125" style="17" customWidth="1"/>
    <col min="270" max="270" width="8.85546875" style="17" customWidth="1"/>
    <col min="271" max="271" width="9.28515625" style="17" customWidth="1"/>
    <col min="272" max="272" width="8.7109375" style="17" customWidth="1"/>
    <col min="273" max="273" width="14.140625" style="17" customWidth="1"/>
    <col min="274" max="276" width="9.28515625" style="17" customWidth="1"/>
    <col min="277" max="277" width="2.140625" style="17" customWidth="1"/>
    <col min="278" max="278" width="16.28515625" style="17" customWidth="1"/>
    <col min="279" max="279" width="13.42578125" style="17" customWidth="1"/>
    <col min="280" max="280" width="6.42578125" style="17" customWidth="1"/>
    <col min="281" max="281" width="10.85546875" style="17" customWidth="1"/>
    <col min="282" max="282" width="21.7109375" style="17" customWidth="1"/>
    <col min="283" max="283" width="21.42578125" style="17" customWidth="1"/>
    <col min="284" max="284" width="11.42578125" style="17"/>
    <col min="285" max="285" width="20.28515625" style="17" customWidth="1"/>
    <col min="286" max="286" width="22.7109375" style="17" customWidth="1"/>
    <col min="287" max="287" width="21.7109375" style="17" customWidth="1"/>
    <col min="288" max="517" width="11.42578125" style="17"/>
    <col min="518" max="518" width="3.140625" style="17" customWidth="1"/>
    <col min="519" max="519" width="8.7109375" style="17" customWidth="1"/>
    <col min="520" max="520" width="16.5703125" style="17" customWidth="1"/>
    <col min="521" max="521" width="9.5703125" style="17" customWidth="1"/>
    <col min="522" max="522" width="9" style="17" customWidth="1"/>
    <col min="523" max="523" width="9.5703125" style="17" customWidth="1"/>
    <col min="524" max="524" width="9.140625" style="17" customWidth="1"/>
    <col min="525" max="525" width="13.5703125" style="17" customWidth="1"/>
    <col min="526" max="526" width="8.85546875" style="17" customWidth="1"/>
    <col min="527" max="527" width="9.28515625" style="17" customWidth="1"/>
    <col min="528" max="528" width="8.7109375" style="17" customWidth="1"/>
    <col min="529" max="529" width="14.140625" style="17" customWidth="1"/>
    <col min="530" max="532" width="9.28515625" style="17" customWidth="1"/>
    <col min="533" max="533" width="2.140625" style="17" customWidth="1"/>
    <col min="534" max="534" width="16.28515625" style="17" customWidth="1"/>
    <col min="535" max="535" width="13.42578125" style="17" customWidth="1"/>
    <col min="536" max="536" width="6.42578125" style="17" customWidth="1"/>
    <col min="537" max="537" width="10.85546875" style="17" customWidth="1"/>
    <col min="538" max="538" width="21.7109375" style="17" customWidth="1"/>
    <col min="539" max="539" width="21.42578125" style="17" customWidth="1"/>
    <col min="540" max="540" width="11.42578125" style="17"/>
    <col min="541" max="541" width="20.28515625" style="17" customWidth="1"/>
    <col min="542" max="542" width="22.7109375" style="17" customWidth="1"/>
    <col min="543" max="543" width="21.7109375" style="17" customWidth="1"/>
    <col min="544" max="773" width="11.42578125" style="17"/>
    <col min="774" max="774" width="3.140625" style="17" customWidth="1"/>
    <col min="775" max="775" width="8.7109375" style="17" customWidth="1"/>
    <col min="776" max="776" width="16.5703125" style="17" customWidth="1"/>
    <col min="777" max="777" width="9.5703125" style="17" customWidth="1"/>
    <col min="778" max="778" width="9" style="17" customWidth="1"/>
    <col min="779" max="779" width="9.5703125" style="17" customWidth="1"/>
    <col min="780" max="780" width="9.140625" style="17" customWidth="1"/>
    <col min="781" max="781" width="13.5703125" style="17" customWidth="1"/>
    <col min="782" max="782" width="8.85546875" style="17" customWidth="1"/>
    <col min="783" max="783" width="9.28515625" style="17" customWidth="1"/>
    <col min="784" max="784" width="8.7109375" style="17" customWidth="1"/>
    <col min="785" max="785" width="14.140625" style="17" customWidth="1"/>
    <col min="786" max="788" width="9.28515625" style="17" customWidth="1"/>
    <col min="789" max="789" width="2.140625" style="17" customWidth="1"/>
    <col min="790" max="790" width="16.28515625" style="17" customWidth="1"/>
    <col min="791" max="791" width="13.42578125" style="17" customWidth="1"/>
    <col min="792" max="792" width="6.42578125" style="17" customWidth="1"/>
    <col min="793" max="793" width="10.85546875" style="17" customWidth="1"/>
    <col min="794" max="794" width="21.7109375" style="17" customWidth="1"/>
    <col min="795" max="795" width="21.42578125" style="17" customWidth="1"/>
    <col min="796" max="796" width="11.42578125" style="17"/>
    <col min="797" max="797" width="20.28515625" style="17" customWidth="1"/>
    <col min="798" max="798" width="22.7109375" style="17" customWidth="1"/>
    <col min="799" max="799" width="21.7109375" style="17" customWidth="1"/>
    <col min="800" max="1029" width="11.42578125" style="17"/>
    <col min="1030" max="1030" width="3.140625" style="17" customWidth="1"/>
    <col min="1031" max="1031" width="8.7109375" style="17" customWidth="1"/>
    <col min="1032" max="1032" width="16.5703125" style="17" customWidth="1"/>
    <col min="1033" max="1033" width="9.5703125" style="17" customWidth="1"/>
    <col min="1034" max="1034" width="9" style="17" customWidth="1"/>
    <col min="1035" max="1035" width="9.5703125" style="17" customWidth="1"/>
    <col min="1036" max="1036" width="9.140625" style="17" customWidth="1"/>
    <col min="1037" max="1037" width="13.5703125" style="17" customWidth="1"/>
    <col min="1038" max="1038" width="8.85546875" style="17" customWidth="1"/>
    <col min="1039" max="1039" width="9.28515625" style="17" customWidth="1"/>
    <col min="1040" max="1040" width="8.7109375" style="17" customWidth="1"/>
    <col min="1041" max="1041" width="14.140625" style="17" customWidth="1"/>
    <col min="1042" max="1044" width="9.28515625" style="17" customWidth="1"/>
    <col min="1045" max="1045" width="2.140625" style="17" customWidth="1"/>
    <col min="1046" max="1046" width="16.28515625" style="17" customWidth="1"/>
    <col min="1047" max="1047" width="13.42578125" style="17" customWidth="1"/>
    <col min="1048" max="1048" width="6.42578125" style="17" customWidth="1"/>
    <col min="1049" max="1049" width="10.85546875" style="17" customWidth="1"/>
    <col min="1050" max="1050" width="21.7109375" style="17" customWidth="1"/>
    <col min="1051" max="1051" width="21.42578125" style="17" customWidth="1"/>
    <col min="1052" max="1052" width="11.42578125" style="17"/>
    <col min="1053" max="1053" width="20.28515625" style="17" customWidth="1"/>
    <col min="1054" max="1054" width="22.7109375" style="17" customWidth="1"/>
    <col min="1055" max="1055" width="21.7109375" style="17" customWidth="1"/>
    <col min="1056" max="1285" width="11.42578125" style="17"/>
    <col min="1286" max="1286" width="3.140625" style="17" customWidth="1"/>
    <col min="1287" max="1287" width="8.7109375" style="17" customWidth="1"/>
    <col min="1288" max="1288" width="16.5703125" style="17" customWidth="1"/>
    <col min="1289" max="1289" width="9.5703125" style="17" customWidth="1"/>
    <col min="1290" max="1290" width="9" style="17" customWidth="1"/>
    <col min="1291" max="1291" width="9.5703125" style="17" customWidth="1"/>
    <col min="1292" max="1292" width="9.140625" style="17" customWidth="1"/>
    <col min="1293" max="1293" width="13.5703125" style="17" customWidth="1"/>
    <col min="1294" max="1294" width="8.85546875" style="17" customWidth="1"/>
    <col min="1295" max="1295" width="9.28515625" style="17" customWidth="1"/>
    <col min="1296" max="1296" width="8.7109375" style="17" customWidth="1"/>
    <col min="1297" max="1297" width="14.140625" style="17" customWidth="1"/>
    <col min="1298" max="1300" width="9.28515625" style="17" customWidth="1"/>
    <col min="1301" max="1301" width="2.140625" style="17" customWidth="1"/>
    <col min="1302" max="1302" width="16.28515625" style="17" customWidth="1"/>
    <col min="1303" max="1303" width="13.42578125" style="17" customWidth="1"/>
    <col min="1304" max="1304" width="6.42578125" style="17" customWidth="1"/>
    <col min="1305" max="1305" width="10.85546875" style="17" customWidth="1"/>
    <col min="1306" max="1306" width="21.7109375" style="17" customWidth="1"/>
    <col min="1307" max="1307" width="21.42578125" style="17" customWidth="1"/>
    <col min="1308" max="1308" width="11.42578125" style="17"/>
    <col min="1309" max="1309" width="20.28515625" style="17" customWidth="1"/>
    <col min="1310" max="1310" width="22.7109375" style="17" customWidth="1"/>
    <col min="1311" max="1311" width="21.7109375" style="17" customWidth="1"/>
    <col min="1312" max="1541" width="11.42578125" style="17"/>
    <col min="1542" max="1542" width="3.140625" style="17" customWidth="1"/>
    <col min="1543" max="1543" width="8.7109375" style="17" customWidth="1"/>
    <col min="1544" max="1544" width="16.5703125" style="17" customWidth="1"/>
    <col min="1545" max="1545" width="9.5703125" style="17" customWidth="1"/>
    <col min="1546" max="1546" width="9" style="17" customWidth="1"/>
    <col min="1547" max="1547" width="9.5703125" style="17" customWidth="1"/>
    <col min="1548" max="1548" width="9.140625" style="17" customWidth="1"/>
    <col min="1549" max="1549" width="13.5703125" style="17" customWidth="1"/>
    <col min="1550" max="1550" width="8.85546875" style="17" customWidth="1"/>
    <col min="1551" max="1551" width="9.28515625" style="17" customWidth="1"/>
    <col min="1552" max="1552" width="8.7109375" style="17" customWidth="1"/>
    <col min="1553" max="1553" width="14.140625" style="17" customWidth="1"/>
    <col min="1554" max="1556" width="9.28515625" style="17" customWidth="1"/>
    <col min="1557" max="1557" width="2.140625" style="17" customWidth="1"/>
    <col min="1558" max="1558" width="16.28515625" style="17" customWidth="1"/>
    <col min="1559" max="1559" width="13.42578125" style="17" customWidth="1"/>
    <col min="1560" max="1560" width="6.42578125" style="17" customWidth="1"/>
    <col min="1561" max="1561" width="10.85546875" style="17" customWidth="1"/>
    <col min="1562" max="1562" width="21.7109375" style="17" customWidth="1"/>
    <col min="1563" max="1563" width="21.42578125" style="17" customWidth="1"/>
    <col min="1564" max="1564" width="11.42578125" style="17"/>
    <col min="1565" max="1565" width="20.28515625" style="17" customWidth="1"/>
    <col min="1566" max="1566" width="22.7109375" style="17" customWidth="1"/>
    <col min="1567" max="1567" width="21.7109375" style="17" customWidth="1"/>
    <col min="1568" max="1797" width="11.42578125" style="17"/>
    <col min="1798" max="1798" width="3.140625" style="17" customWidth="1"/>
    <col min="1799" max="1799" width="8.7109375" style="17" customWidth="1"/>
    <col min="1800" max="1800" width="16.5703125" style="17" customWidth="1"/>
    <col min="1801" max="1801" width="9.5703125" style="17" customWidth="1"/>
    <col min="1802" max="1802" width="9" style="17" customWidth="1"/>
    <col min="1803" max="1803" width="9.5703125" style="17" customWidth="1"/>
    <col min="1804" max="1804" width="9.140625" style="17" customWidth="1"/>
    <col min="1805" max="1805" width="13.5703125" style="17" customWidth="1"/>
    <col min="1806" max="1806" width="8.85546875" style="17" customWidth="1"/>
    <col min="1807" max="1807" width="9.28515625" style="17" customWidth="1"/>
    <col min="1808" max="1808" width="8.7109375" style="17" customWidth="1"/>
    <col min="1809" max="1809" width="14.140625" style="17" customWidth="1"/>
    <col min="1810" max="1812" width="9.28515625" style="17" customWidth="1"/>
    <col min="1813" max="1813" width="2.140625" style="17" customWidth="1"/>
    <col min="1814" max="1814" width="16.28515625" style="17" customWidth="1"/>
    <col min="1815" max="1815" width="13.42578125" style="17" customWidth="1"/>
    <col min="1816" max="1816" width="6.42578125" style="17" customWidth="1"/>
    <col min="1817" max="1817" width="10.85546875" style="17" customWidth="1"/>
    <col min="1818" max="1818" width="21.7109375" style="17" customWidth="1"/>
    <col min="1819" max="1819" width="21.42578125" style="17" customWidth="1"/>
    <col min="1820" max="1820" width="11.42578125" style="17"/>
    <col min="1821" max="1821" width="20.28515625" style="17" customWidth="1"/>
    <col min="1822" max="1822" width="22.7109375" style="17" customWidth="1"/>
    <col min="1823" max="1823" width="21.7109375" style="17" customWidth="1"/>
    <col min="1824" max="2053" width="11.42578125" style="17"/>
    <col min="2054" max="2054" width="3.140625" style="17" customWidth="1"/>
    <col min="2055" max="2055" width="8.7109375" style="17" customWidth="1"/>
    <col min="2056" max="2056" width="16.5703125" style="17" customWidth="1"/>
    <col min="2057" max="2057" width="9.5703125" style="17" customWidth="1"/>
    <col min="2058" max="2058" width="9" style="17" customWidth="1"/>
    <col min="2059" max="2059" width="9.5703125" style="17" customWidth="1"/>
    <col min="2060" max="2060" width="9.140625" style="17" customWidth="1"/>
    <col min="2061" max="2061" width="13.5703125" style="17" customWidth="1"/>
    <col min="2062" max="2062" width="8.85546875" style="17" customWidth="1"/>
    <col min="2063" max="2063" width="9.28515625" style="17" customWidth="1"/>
    <col min="2064" max="2064" width="8.7109375" style="17" customWidth="1"/>
    <col min="2065" max="2065" width="14.140625" style="17" customWidth="1"/>
    <col min="2066" max="2068" width="9.28515625" style="17" customWidth="1"/>
    <col min="2069" max="2069" width="2.140625" style="17" customWidth="1"/>
    <col min="2070" max="2070" width="16.28515625" style="17" customWidth="1"/>
    <col min="2071" max="2071" width="13.42578125" style="17" customWidth="1"/>
    <col min="2072" max="2072" width="6.42578125" style="17" customWidth="1"/>
    <col min="2073" max="2073" width="10.85546875" style="17" customWidth="1"/>
    <col min="2074" max="2074" width="21.7109375" style="17" customWidth="1"/>
    <col min="2075" max="2075" width="21.42578125" style="17" customWidth="1"/>
    <col min="2076" max="2076" width="11.42578125" style="17"/>
    <col min="2077" max="2077" width="20.28515625" style="17" customWidth="1"/>
    <col min="2078" max="2078" width="22.7109375" style="17" customWidth="1"/>
    <col min="2079" max="2079" width="21.7109375" style="17" customWidth="1"/>
    <col min="2080" max="2309" width="11.42578125" style="17"/>
    <col min="2310" max="2310" width="3.140625" style="17" customWidth="1"/>
    <col min="2311" max="2311" width="8.7109375" style="17" customWidth="1"/>
    <col min="2312" max="2312" width="16.5703125" style="17" customWidth="1"/>
    <col min="2313" max="2313" width="9.5703125" style="17" customWidth="1"/>
    <col min="2314" max="2314" width="9" style="17" customWidth="1"/>
    <col min="2315" max="2315" width="9.5703125" style="17" customWidth="1"/>
    <col min="2316" max="2316" width="9.140625" style="17" customWidth="1"/>
    <col min="2317" max="2317" width="13.5703125" style="17" customWidth="1"/>
    <col min="2318" max="2318" width="8.85546875" style="17" customWidth="1"/>
    <col min="2319" max="2319" width="9.28515625" style="17" customWidth="1"/>
    <col min="2320" max="2320" width="8.7109375" style="17" customWidth="1"/>
    <col min="2321" max="2321" width="14.140625" style="17" customWidth="1"/>
    <col min="2322" max="2324" width="9.28515625" style="17" customWidth="1"/>
    <col min="2325" max="2325" width="2.140625" style="17" customWidth="1"/>
    <col min="2326" max="2326" width="16.28515625" style="17" customWidth="1"/>
    <col min="2327" max="2327" width="13.42578125" style="17" customWidth="1"/>
    <col min="2328" max="2328" width="6.42578125" style="17" customWidth="1"/>
    <col min="2329" max="2329" width="10.85546875" style="17" customWidth="1"/>
    <col min="2330" max="2330" width="21.7109375" style="17" customWidth="1"/>
    <col min="2331" max="2331" width="21.42578125" style="17" customWidth="1"/>
    <col min="2332" max="2332" width="11.42578125" style="17"/>
    <col min="2333" max="2333" width="20.28515625" style="17" customWidth="1"/>
    <col min="2334" max="2334" width="22.7109375" style="17" customWidth="1"/>
    <col min="2335" max="2335" width="21.7109375" style="17" customWidth="1"/>
    <col min="2336" max="2565" width="11.42578125" style="17"/>
    <col min="2566" max="2566" width="3.140625" style="17" customWidth="1"/>
    <col min="2567" max="2567" width="8.7109375" style="17" customWidth="1"/>
    <col min="2568" max="2568" width="16.5703125" style="17" customWidth="1"/>
    <col min="2569" max="2569" width="9.5703125" style="17" customWidth="1"/>
    <col min="2570" max="2570" width="9" style="17" customWidth="1"/>
    <col min="2571" max="2571" width="9.5703125" style="17" customWidth="1"/>
    <col min="2572" max="2572" width="9.140625" style="17" customWidth="1"/>
    <col min="2573" max="2573" width="13.5703125" style="17" customWidth="1"/>
    <col min="2574" max="2574" width="8.85546875" style="17" customWidth="1"/>
    <col min="2575" max="2575" width="9.28515625" style="17" customWidth="1"/>
    <col min="2576" max="2576" width="8.7109375" style="17" customWidth="1"/>
    <col min="2577" max="2577" width="14.140625" style="17" customWidth="1"/>
    <col min="2578" max="2580" width="9.28515625" style="17" customWidth="1"/>
    <col min="2581" max="2581" width="2.140625" style="17" customWidth="1"/>
    <col min="2582" max="2582" width="16.28515625" style="17" customWidth="1"/>
    <col min="2583" max="2583" width="13.42578125" style="17" customWidth="1"/>
    <col min="2584" max="2584" width="6.42578125" style="17" customWidth="1"/>
    <col min="2585" max="2585" width="10.85546875" style="17" customWidth="1"/>
    <col min="2586" max="2586" width="21.7109375" style="17" customWidth="1"/>
    <col min="2587" max="2587" width="21.42578125" style="17" customWidth="1"/>
    <col min="2588" max="2588" width="11.42578125" style="17"/>
    <col min="2589" max="2589" width="20.28515625" style="17" customWidth="1"/>
    <col min="2590" max="2590" width="22.7109375" style="17" customWidth="1"/>
    <col min="2591" max="2591" width="21.7109375" style="17" customWidth="1"/>
    <col min="2592" max="2821" width="11.42578125" style="17"/>
    <col min="2822" max="2822" width="3.140625" style="17" customWidth="1"/>
    <col min="2823" max="2823" width="8.7109375" style="17" customWidth="1"/>
    <col min="2824" max="2824" width="16.5703125" style="17" customWidth="1"/>
    <col min="2825" max="2825" width="9.5703125" style="17" customWidth="1"/>
    <col min="2826" max="2826" width="9" style="17" customWidth="1"/>
    <col min="2827" max="2827" width="9.5703125" style="17" customWidth="1"/>
    <col min="2828" max="2828" width="9.140625" style="17" customWidth="1"/>
    <col min="2829" max="2829" width="13.5703125" style="17" customWidth="1"/>
    <col min="2830" max="2830" width="8.85546875" style="17" customWidth="1"/>
    <col min="2831" max="2831" width="9.28515625" style="17" customWidth="1"/>
    <col min="2832" max="2832" width="8.7109375" style="17" customWidth="1"/>
    <col min="2833" max="2833" width="14.140625" style="17" customWidth="1"/>
    <col min="2834" max="2836" width="9.28515625" style="17" customWidth="1"/>
    <col min="2837" max="2837" width="2.140625" style="17" customWidth="1"/>
    <col min="2838" max="2838" width="16.28515625" style="17" customWidth="1"/>
    <col min="2839" max="2839" width="13.42578125" style="17" customWidth="1"/>
    <col min="2840" max="2840" width="6.42578125" style="17" customWidth="1"/>
    <col min="2841" max="2841" width="10.85546875" style="17" customWidth="1"/>
    <col min="2842" max="2842" width="21.7109375" style="17" customWidth="1"/>
    <col min="2843" max="2843" width="21.42578125" style="17" customWidth="1"/>
    <col min="2844" max="2844" width="11.42578125" style="17"/>
    <col min="2845" max="2845" width="20.28515625" style="17" customWidth="1"/>
    <col min="2846" max="2846" width="22.7109375" style="17" customWidth="1"/>
    <col min="2847" max="2847" width="21.7109375" style="17" customWidth="1"/>
    <col min="2848" max="3077" width="11.42578125" style="17"/>
    <col min="3078" max="3078" width="3.140625" style="17" customWidth="1"/>
    <col min="3079" max="3079" width="8.7109375" style="17" customWidth="1"/>
    <col min="3080" max="3080" width="16.5703125" style="17" customWidth="1"/>
    <col min="3081" max="3081" width="9.5703125" style="17" customWidth="1"/>
    <col min="3082" max="3082" width="9" style="17" customWidth="1"/>
    <col min="3083" max="3083" width="9.5703125" style="17" customWidth="1"/>
    <col min="3084" max="3084" width="9.140625" style="17" customWidth="1"/>
    <col min="3085" max="3085" width="13.5703125" style="17" customWidth="1"/>
    <col min="3086" max="3086" width="8.85546875" style="17" customWidth="1"/>
    <col min="3087" max="3087" width="9.28515625" style="17" customWidth="1"/>
    <col min="3088" max="3088" width="8.7109375" style="17" customWidth="1"/>
    <col min="3089" max="3089" width="14.140625" style="17" customWidth="1"/>
    <col min="3090" max="3092" width="9.28515625" style="17" customWidth="1"/>
    <col min="3093" max="3093" width="2.140625" style="17" customWidth="1"/>
    <col min="3094" max="3094" width="16.28515625" style="17" customWidth="1"/>
    <col min="3095" max="3095" width="13.42578125" style="17" customWidth="1"/>
    <col min="3096" max="3096" width="6.42578125" style="17" customWidth="1"/>
    <col min="3097" max="3097" width="10.85546875" style="17" customWidth="1"/>
    <col min="3098" max="3098" width="21.7109375" style="17" customWidth="1"/>
    <col min="3099" max="3099" width="21.42578125" style="17" customWidth="1"/>
    <col min="3100" max="3100" width="11.42578125" style="17"/>
    <col min="3101" max="3101" width="20.28515625" style="17" customWidth="1"/>
    <col min="3102" max="3102" width="22.7109375" style="17" customWidth="1"/>
    <col min="3103" max="3103" width="21.7109375" style="17" customWidth="1"/>
    <col min="3104" max="3333" width="11.42578125" style="17"/>
    <col min="3334" max="3334" width="3.140625" style="17" customWidth="1"/>
    <col min="3335" max="3335" width="8.7109375" style="17" customWidth="1"/>
    <col min="3336" max="3336" width="16.5703125" style="17" customWidth="1"/>
    <col min="3337" max="3337" width="9.5703125" style="17" customWidth="1"/>
    <col min="3338" max="3338" width="9" style="17" customWidth="1"/>
    <col min="3339" max="3339" width="9.5703125" style="17" customWidth="1"/>
    <col min="3340" max="3340" width="9.140625" style="17" customWidth="1"/>
    <col min="3341" max="3341" width="13.5703125" style="17" customWidth="1"/>
    <col min="3342" max="3342" width="8.85546875" style="17" customWidth="1"/>
    <col min="3343" max="3343" width="9.28515625" style="17" customWidth="1"/>
    <col min="3344" max="3344" width="8.7109375" style="17" customWidth="1"/>
    <col min="3345" max="3345" width="14.140625" style="17" customWidth="1"/>
    <col min="3346" max="3348" width="9.28515625" style="17" customWidth="1"/>
    <col min="3349" max="3349" width="2.140625" style="17" customWidth="1"/>
    <col min="3350" max="3350" width="16.28515625" style="17" customWidth="1"/>
    <col min="3351" max="3351" width="13.42578125" style="17" customWidth="1"/>
    <col min="3352" max="3352" width="6.42578125" style="17" customWidth="1"/>
    <col min="3353" max="3353" width="10.85546875" style="17" customWidth="1"/>
    <col min="3354" max="3354" width="21.7109375" style="17" customWidth="1"/>
    <col min="3355" max="3355" width="21.42578125" style="17" customWidth="1"/>
    <col min="3356" max="3356" width="11.42578125" style="17"/>
    <col min="3357" max="3357" width="20.28515625" style="17" customWidth="1"/>
    <col min="3358" max="3358" width="22.7109375" style="17" customWidth="1"/>
    <col min="3359" max="3359" width="21.7109375" style="17" customWidth="1"/>
    <col min="3360" max="3589" width="11.42578125" style="17"/>
    <col min="3590" max="3590" width="3.140625" style="17" customWidth="1"/>
    <col min="3591" max="3591" width="8.7109375" style="17" customWidth="1"/>
    <col min="3592" max="3592" width="16.5703125" style="17" customWidth="1"/>
    <col min="3593" max="3593" width="9.5703125" style="17" customWidth="1"/>
    <col min="3594" max="3594" width="9" style="17" customWidth="1"/>
    <col min="3595" max="3595" width="9.5703125" style="17" customWidth="1"/>
    <col min="3596" max="3596" width="9.140625" style="17" customWidth="1"/>
    <col min="3597" max="3597" width="13.5703125" style="17" customWidth="1"/>
    <col min="3598" max="3598" width="8.85546875" style="17" customWidth="1"/>
    <col min="3599" max="3599" width="9.28515625" style="17" customWidth="1"/>
    <col min="3600" max="3600" width="8.7109375" style="17" customWidth="1"/>
    <col min="3601" max="3601" width="14.140625" style="17" customWidth="1"/>
    <col min="3602" max="3604" width="9.28515625" style="17" customWidth="1"/>
    <col min="3605" max="3605" width="2.140625" style="17" customWidth="1"/>
    <col min="3606" max="3606" width="16.28515625" style="17" customWidth="1"/>
    <col min="3607" max="3607" width="13.42578125" style="17" customWidth="1"/>
    <col min="3608" max="3608" width="6.42578125" style="17" customWidth="1"/>
    <col min="3609" max="3609" width="10.85546875" style="17" customWidth="1"/>
    <col min="3610" max="3610" width="21.7109375" style="17" customWidth="1"/>
    <col min="3611" max="3611" width="21.42578125" style="17" customWidth="1"/>
    <col min="3612" max="3612" width="11.42578125" style="17"/>
    <col min="3613" max="3613" width="20.28515625" style="17" customWidth="1"/>
    <col min="3614" max="3614" width="22.7109375" style="17" customWidth="1"/>
    <col min="3615" max="3615" width="21.7109375" style="17" customWidth="1"/>
    <col min="3616" max="3845" width="11.42578125" style="17"/>
    <col min="3846" max="3846" width="3.140625" style="17" customWidth="1"/>
    <col min="3847" max="3847" width="8.7109375" style="17" customWidth="1"/>
    <col min="3848" max="3848" width="16.5703125" style="17" customWidth="1"/>
    <col min="3849" max="3849" width="9.5703125" style="17" customWidth="1"/>
    <col min="3850" max="3850" width="9" style="17" customWidth="1"/>
    <col min="3851" max="3851" width="9.5703125" style="17" customWidth="1"/>
    <col min="3852" max="3852" width="9.140625" style="17" customWidth="1"/>
    <col min="3853" max="3853" width="13.5703125" style="17" customWidth="1"/>
    <col min="3854" max="3854" width="8.85546875" style="17" customWidth="1"/>
    <col min="3855" max="3855" width="9.28515625" style="17" customWidth="1"/>
    <col min="3856" max="3856" width="8.7109375" style="17" customWidth="1"/>
    <col min="3857" max="3857" width="14.140625" style="17" customWidth="1"/>
    <col min="3858" max="3860" width="9.28515625" style="17" customWidth="1"/>
    <col min="3861" max="3861" width="2.140625" style="17" customWidth="1"/>
    <col min="3862" max="3862" width="16.28515625" style="17" customWidth="1"/>
    <col min="3863" max="3863" width="13.42578125" style="17" customWidth="1"/>
    <col min="3864" max="3864" width="6.42578125" style="17" customWidth="1"/>
    <col min="3865" max="3865" width="10.85546875" style="17" customWidth="1"/>
    <col min="3866" max="3866" width="21.7109375" style="17" customWidth="1"/>
    <col min="3867" max="3867" width="21.42578125" style="17" customWidth="1"/>
    <col min="3868" max="3868" width="11.42578125" style="17"/>
    <col min="3869" max="3869" width="20.28515625" style="17" customWidth="1"/>
    <col min="3870" max="3870" width="22.7109375" style="17" customWidth="1"/>
    <col min="3871" max="3871" width="21.7109375" style="17" customWidth="1"/>
    <col min="3872" max="4101" width="11.42578125" style="17"/>
    <col min="4102" max="4102" width="3.140625" style="17" customWidth="1"/>
    <col min="4103" max="4103" width="8.7109375" style="17" customWidth="1"/>
    <col min="4104" max="4104" width="16.5703125" style="17" customWidth="1"/>
    <col min="4105" max="4105" width="9.5703125" style="17" customWidth="1"/>
    <col min="4106" max="4106" width="9" style="17" customWidth="1"/>
    <col min="4107" max="4107" width="9.5703125" style="17" customWidth="1"/>
    <col min="4108" max="4108" width="9.140625" style="17" customWidth="1"/>
    <col min="4109" max="4109" width="13.5703125" style="17" customWidth="1"/>
    <col min="4110" max="4110" width="8.85546875" style="17" customWidth="1"/>
    <col min="4111" max="4111" width="9.28515625" style="17" customWidth="1"/>
    <col min="4112" max="4112" width="8.7109375" style="17" customWidth="1"/>
    <col min="4113" max="4113" width="14.140625" style="17" customWidth="1"/>
    <col min="4114" max="4116" width="9.28515625" style="17" customWidth="1"/>
    <col min="4117" max="4117" width="2.140625" style="17" customWidth="1"/>
    <col min="4118" max="4118" width="16.28515625" style="17" customWidth="1"/>
    <col min="4119" max="4119" width="13.42578125" style="17" customWidth="1"/>
    <col min="4120" max="4120" width="6.42578125" style="17" customWidth="1"/>
    <col min="4121" max="4121" width="10.85546875" style="17" customWidth="1"/>
    <col min="4122" max="4122" width="21.7109375" style="17" customWidth="1"/>
    <col min="4123" max="4123" width="21.42578125" style="17" customWidth="1"/>
    <col min="4124" max="4124" width="11.42578125" style="17"/>
    <col min="4125" max="4125" width="20.28515625" style="17" customWidth="1"/>
    <col min="4126" max="4126" width="22.7109375" style="17" customWidth="1"/>
    <col min="4127" max="4127" width="21.7109375" style="17" customWidth="1"/>
    <col min="4128" max="4357" width="11.42578125" style="17"/>
    <col min="4358" max="4358" width="3.140625" style="17" customWidth="1"/>
    <col min="4359" max="4359" width="8.7109375" style="17" customWidth="1"/>
    <col min="4360" max="4360" width="16.5703125" style="17" customWidth="1"/>
    <col min="4361" max="4361" width="9.5703125" style="17" customWidth="1"/>
    <col min="4362" max="4362" width="9" style="17" customWidth="1"/>
    <col min="4363" max="4363" width="9.5703125" style="17" customWidth="1"/>
    <col min="4364" max="4364" width="9.140625" style="17" customWidth="1"/>
    <col min="4365" max="4365" width="13.5703125" style="17" customWidth="1"/>
    <col min="4366" max="4366" width="8.85546875" style="17" customWidth="1"/>
    <col min="4367" max="4367" width="9.28515625" style="17" customWidth="1"/>
    <col min="4368" max="4368" width="8.7109375" style="17" customWidth="1"/>
    <col min="4369" max="4369" width="14.140625" style="17" customWidth="1"/>
    <col min="4370" max="4372" width="9.28515625" style="17" customWidth="1"/>
    <col min="4373" max="4373" width="2.140625" style="17" customWidth="1"/>
    <col min="4374" max="4374" width="16.28515625" style="17" customWidth="1"/>
    <col min="4375" max="4375" width="13.42578125" style="17" customWidth="1"/>
    <col min="4376" max="4376" width="6.42578125" style="17" customWidth="1"/>
    <col min="4377" max="4377" width="10.85546875" style="17" customWidth="1"/>
    <col min="4378" max="4378" width="21.7109375" style="17" customWidth="1"/>
    <col min="4379" max="4379" width="21.42578125" style="17" customWidth="1"/>
    <col min="4380" max="4380" width="11.42578125" style="17"/>
    <col min="4381" max="4381" width="20.28515625" style="17" customWidth="1"/>
    <col min="4382" max="4382" width="22.7109375" style="17" customWidth="1"/>
    <col min="4383" max="4383" width="21.7109375" style="17" customWidth="1"/>
    <col min="4384" max="4613" width="11.42578125" style="17"/>
    <col min="4614" max="4614" width="3.140625" style="17" customWidth="1"/>
    <col min="4615" max="4615" width="8.7109375" style="17" customWidth="1"/>
    <col min="4616" max="4616" width="16.5703125" style="17" customWidth="1"/>
    <col min="4617" max="4617" width="9.5703125" style="17" customWidth="1"/>
    <col min="4618" max="4618" width="9" style="17" customWidth="1"/>
    <col min="4619" max="4619" width="9.5703125" style="17" customWidth="1"/>
    <col min="4620" max="4620" width="9.140625" style="17" customWidth="1"/>
    <col min="4621" max="4621" width="13.5703125" style="17" customWidth="1"/>
    <col min="4622" max="4622" width="8.85546875" style="17" customWidth="1"/>
    <col min="4623" max="4623" width="9.28515625" style="17" customWidth="1"/>
    <col min="4624" max="4624" width="8.7109375" style="17" customWidth="1"/>
    <col min="4625" max="4625" width="14.140625" style="17" customWidth="1"/>
    <col min="4626" max="4628" width="9.28515625" style="17" customWidth="1"/>
    <col min="4629" max="4629" width="2.140625" style="17" customWidth="1"/>
    <col min="4630" max="4630" width="16.28515625" style="17" customWidth="1"/>
    <col min="4631" max="4631" width="13.42578125" style="17" customWidth="1"/>
    <col min="4632" max="4632" width="6.42578125" style="17" customWidth="1"/>
    <col min="4633" max="4633" width="10.85546875" style="17" customWidth="1"/>
    <col min="4634" max="4634" width="21.7109375" style="17" customWidth="1"/>
    <col min="4635" max="4635" width="21.42578125" style="17" customWidth="1"/>
    <col min="4636" max="4636" width="11.42578125" style="17"/>
    <col min="4637" max="4637" width="20.28515625" style="17" customWidth="1"/>
    <col min="4638" max="4638" width="22.7109375" style="17" customWidth="1"/>
    <col min="4639" max="4639" width="21.7109375" style="17" customWidth="1"/>
    <col min="4640" max="4869" width="11.42578125" style="17"/>
    <col min="4870" max="4870" width="3.140625" style="17" customWidth="1"/>
    <col min="4871" max="4871" width="8.7109375" style="17" customWidth="1"/>
    <col min="4872" max="4872" width="16.5703125" style="17" customWidth="1"/>
    <col min="4873" max="4873" width="9.5703125" style="17" customWidth="1"/>
    <col min="4874" max="4874" width="9" style="17" customWidth="1"/>
    <col min="4875" max="4875" width="9.5703125" style="17" customWidth="1"/>
    <col min="4876" max="4876" width="9.140625" style="17" customWidth="1"/>
    <col min="4877" max="4877" width="13.5703125" style="17" customWidth="1"/>
    <col min="4878" max="4878" width="8.85546875" style="17" customWidth="1"/>
    <col min="4879" max="4879" width="9.28515625" style="17" customWidth="1"/>
    <col min="4880" max="4880" width="8.7109375" style="17" customWidth="1"/>
    <col min="4881" max="4881" width="14.140625" style="17" customWidth="1"/>
    <col min="4882" max="4884" width="9.28515625" style="17" customWidth="1"/>
    <col min="4885" max="4885" width="2.140625" style="17" customWidth="1"/>
    <col min="4886" max="4886" width="16.28515625" style="17" customWidth="1"/>
    <col min="4887" max="4887" width="13.42578125" style="17" customWidth="1"/>
    <col min="4888" max="4888" width="6.42578125" style="17" customWidth="1"/>
    <col min="4889" max="4889" width="10.85546875" style="17" customWidth="1"/>
    <col min="4890" max="4890" width="21.7109375" style="17" customWidth="1"/>
    <col min="4891" max="4891" width="21.42578125" style="17" customWidth="1"/>
    <col min="4892" max="4892" width="11.42578125" style="17"/>
    <col min="4893" max="4893" width="20.28515625" style="17" customWidth="1"/>
    <col min="4894" max="4894" width="22.7109375" style="17" customWidth="1"/>
    <col min="4895" max="4895" width="21.7109375" style="17" customWidth="1"/>
    <col min="4896" max="5125" width="11.42578125" style="17"/>
    <col min="5126" max="5126" width="3.140625" style="17" customWidth="1"/>
    <col min="5127" max="5127" width="8.7109375" style="17" customWidth="1"/>
    <col min="5128" max="5128" width="16.5703125" style="17" customWidth="1"/>
    <col min="5129" max="5129" width="9.5703125" style="17" customWidth="1"/>
    <col min="5130" max="5130" width="9" style="17" customWidth="1"/>
    <col min="5131" max="5131" width="9.5703125" style="17" customWidth="1"/>
    <col min="5132" max="5132" width="9.140625" style="17" customWidth="1"/>
    <col min="5133" max="5133" width="13.5703125" style="17" customWidth="1"/>
    <col min="5134" max="5134" width="8.85546875" style="17" customWidth="1"/>
    <col min="5135" max="5135" width="9.28515625" style="17" customWidth="1"/>
    <col min="5136" max="5136" width="8.7109375" style="17" customWidth="1"/>
    <col min="5137" max="5137" width="14.140625" style="17" customWidth="1"/>
    <col min="5138" max="5140" width="9.28515625" style="17" customWidth="1"/>
    <col min="5141" max="5141" width="2.140625" style="17" customWidth="1"/>
    <col min="5142" max="5142" width="16.28515625" style="17" customWidth="1"/>
    <col min="5143" max="5143" width="13.42578125" style="17" customWidth="1"/>
    <col min="5144" max="5144" width="6.42578125" style="17" customWidth="1"/>
    <col min="5145" max="5145" width="10.85546875" style="17" customWidth="1"/>
    <col min="5146" max="5146" width="21.7109375" style="17" customWidth="1"/>
    <col min="5147" max="5147" width="21.42578125" style="17" customWidth="1"/>
    <col min="5148" max="5148" width="11.42578125" style="17"/>
    <col min="5149" max="5149" width="20.28515625" style="17" customWidth="1"/>
    <col min="5150" max="5150" width="22.7109375" style="17" customWidth="1"/>
    <col min="5151" max="5151" width="21.7109375" style="17" customWidth="1"/>
    <col min="5152" max="5381" width="11.42578125" style="17"/>
    <col min="5382" max="5382" width="3.140625" style="17" customWidth="1"/>
    <col min="5383" max="5383" width="8.7109375" style="17" customWidth="1"/>
    <col min="5384" max="5384" width="16.5703125" style="17" customWidth="1"/>
    <col min="5385" max="5385" width="9.5703125" style="17" customWidth="1"/>
    <col min="5386" max="5386" width="9" style="17" customWidth="1"/>
    <col min="5387" max="5387" width="9.5703125" style="17" customWidth="1"/>
    <col min="5388" max="5388" width="9.140625" style="17" customWidth="1"/>
    <col min="5389" max="5389" width="13.5703125" style="17" customWidth="1"/>
    <col min="5390" max="5390" width="8.85546875" style="17" customWidth="1"/>
    <col min="5391" max="5391" width="9.28515625" style="17" customWidth="1"/>
    <col min="5392" max="5392" width="8.7109375" style="17" customWidth="1"/>
    <col min="5393" max="5393" width="14.140625" style="17" customWidth="1"/>
    <col min="5394" max="5396" width="9.28515625" style="17" customWidth="1"/>
    <col min="5397" max="5397" width="2.140625" style="17" customWidth="1"/>
    <col min="5398" max="5398" width="16.28515625" style="17" customWidth="1"/>
    <col min="5399" max="5399" width="13.42578125" style="17" customWidth="1"/>
    <col min="5400" max="5400" width="6.42578125" style="17" customWidth="1"/>
    <col min="5401" max="5401" width="10.85546875" style="17" customWidth="1"/>
    <col min="5402" max="5402" width="21.7109375" style="17" customWidth="1"/>
    <col min="5403" max="5403" width="21.42578125" style="17" customWidth="1"/>
    <col min="5404" max="5404" width="11.42578125" style="17"/>
    <col min="5405" max="5405" width="20.28515625" style="17" customWidth="1"/>
    <col min="5406" max="5406" width="22.7109375" style="17" customWidth="1"/>
    <col min="5407" max="5407" width="21.7109375" style="17" customWidth="1"/>
    <col min="5408" max="5637" width="11.42578125" style="17"/>
    <col min="5638" max="5638" width="3.140625" style="17" customWidth="1"/>
    <col min="5639" max="5639" width="8.7109375" style="17" customWidth="1"/>
    <col min="5640" max="5640" width="16.5703125" style="17" customWidth="1"/>
    <col min="5641" max="5641" width="9.5703125" style="17" customWidth="1"/>
    <col min="5642" max="5642" width="9" style="17" customWidth="1"/>
    <col min="5643" max="5643" width="9.5703125" style="17" customWidth="1"/>
    <col min="5644" max="5644" width="9.140625" style="17" customWidth="1"/>
    <col min="5645" max="5645" width="13.5703125" style="17" customWidth="1"/>
    <col min="5646" max="5646" width="8.85546875" style="17" customWidth="1"/>
    <col min="5647" max="5647" width="9.28515625" style="17" customWidth="1"/>
    <col min="5648" max="5648" width="8.7109375" style="17" customWidth="1"/>
    <col min="5649" max="5649" width="14.140625" style="17" customWidth="1"/>
    <col min="5650" max="5652" width="9.28515625" style="17" customWidth="1"/>
    <col min="5653" max="5653" width="2.140625" style="17" customWidth="1"/>
    <col min="5654" max="5654" width="16.28515625" style="17" customWidth="1"/>
    <col min="5655" max="5655" width="13.42578125" style="17" customWidth="1"/>
    <col min="5656" max="5656" width="6.42578125" style="17" customWidth="1"/>
    <col min="5657" max="5657" width="10.85546875" style="17" customWidth="1"/>
    <col min="5658" max="5658" width="21.7109375" style="17" customWidth="1"/>
    <col min="5659" max="5659" width="21.42578125" style="17" customWidth="1"/>
    <col min="5660" max="5660" width="11.42578125" style="17"/>
    <col min="5661" max="5661" width="20.28515625" style="17" customWidth="1"/>
    <col min="5662" max="5662" width="22.7109375" style="17" customWidth="1"/>
    <col min="5663" max="5663" width="21.7109375" style="17" customWidth="1"/>
    <col min="5664" max="5893" width="11.42578125" style="17"/>
    <col min="5894" max="5894" width="3.140625" style="17" customWidth="1"/>
    <col min="5895" max="5895" width="8.7109375" style="17" customWidth="1"/>
    <col min="5896" max="5896" width="16.5703125" style="17" customWidth="1"/>
    <col min="5897" max="5897" width="9.5703125" style="17" customWidth="1"/>
    <col min="5898" max="5898" width="9" style="17" customWidth="1"/>
    <col min="5899" max="5899" width="9.5703125" style="17" customWidth="1"/>
    <col min="5900" max="5900" width="9.140625" style="17" customWidth="1"/>
    <col min="5901" max="5901" width="13.5703125" style="17" customWidth="1"/>
    <col min="5902" max="5902" width="8.85546875" style="17" customWidth="1"/>
    <col min="5903" max="5903" width="9.28515625" style="17" customWidth="1"/>
    <col min="5904" max="5904" width="8.7109375" style="17" customWidth="1"/>
    <col min="5905" max="5905" width="14.140625" style="17" customWidth="1"/>
    <col min="5906" max="5908" width="9.28515625" style="17" customWidth="1"/>
    <col min="5909" max="5909" width="2.140625" style="17" customWidth="1"/>
    <col min="5910" max="5910" width="16.28515625" style="17" customWidth="1"/>
    <col min="5911" max="5911" width="13.42578125" style="17" customWidth="1"/>
    <col min="5912" max="5912" width="6.42578125" style="17" customWidth="1"/>
    <col min="5913" max="5913" width="10.85546875" style="17" customWidth="1"/>
    <col min="5914" max="5914" width="21.7109375" style="17" customWidth="1"/>
    <col min="5915" max="5915" width="21.42578125" style="17" customWidth="1"/>
    <col min="5916" max="5916" width="11.42578125" style="17"/>
    <col min="5917" max="5917" width="20.28515625" style="17" customWidth="1"/>
    <col min="5918" max="5918" width="22.7109375" style="17" customWidth="1"/>
    <col min="5919" max="5919" width="21.7109375" style="17" customWidth="1"/>
    <col min="5920" max="6149" width="11.42578125" style="17"/>
    <col min="6150" max="6150" width="3.140625" style="17" customWidth="1"/>
    <col min="6151" max="6151" width="8.7109375" style="17" customWidth="1"/>
    <col min="6152" max="6152" width="16.5703125" style="17" customWidth="1"/>
    <col min="6153" max="6153" width="9.5703125" style="17" customWidth="1"/>
    <col min="6154" max="6154" width="9" style="17" customWidth="1"/>
    <col min="6155" max="6155" width="9.5703125" style="17" customWidth="1"/>
    <col min="6156" max="6156" width="9.140625" style="17" customWidth="1"/>
    <col min="6157" max="6157" width="13.5703125" style="17" customWidth="1"/>
    <col min="6158" max="6158" width="8.85546875" style="17" customWidth="1"/>
    <col min="6159" max="6159" width="9.28515625" style="17" customWidth="1"/>
    <col min="6160" max="6160" width="8.7109375" style="17" customWidth="1"/>
    <col min="6161" max="6161" width="14.140625" style="17" customWidth="1"/>
    <col min="6162" max="6164" width="9.28515625" style="17" customWidth="1"/>
    <col min="6165" max="6165" width="2.140625" style="17" customWidth="1"/>
    <col min="6166" max="6166" width="16.28515625" style="17" customWidth="1"/>
    <col min="6167" max="6167" width="13.42578125" style="17" customWidth="1"/>
    <col min="6168" max="6168" width="6.42578125" style="17" customWidth="1"/>
    <col min="6169" max="6169" width="10.85546875" style="17" customWidth="1"/>
    <col min="6170" max="6170" width="21.7109375" style="17" customWidth="1"/>
    <col min="6171" max="6171" width="21.42578125" style="17" customWidth="1"/>
    <col min="6172" max="6172" width="11.42578125" style="17"/>
    <col min="6173" max="6173" width="20.28515625" style="17" customWidth="1"/>
    <col min="6174" max="6174" width="22.7109375" style="17" customWidth="1"/>
    <col min="6175" max="6175" width="21.7109375" style="17" customWidth="1"/>
    <col min="6176" max="6405" width="11.42578125" style="17"/>
    <col min="6406" max="6406" width="3.140625" style="17" customWidth="1"/>
    <col min="6407" max="6407" width="8.7109375" style="17" customWidth="1"/>
    <col min="6408" max="6408" width="16.5703125" style="17" customWidth="1"/>
    <col min="6409" max="6409" width="9.5703125" style="17" customWidth="1"/>
    <col min="6410" max="6410" width="9" style="17" customWidth="1"/>
    <col min="6411" max="6411" width="9.5703125" style="17" customWidth="1"/>
    <col min="6412" max="6412" width="9.140625" style="17" customWidth="1"/>
    <col min="6413" max="6413" width="13.5703125" style="17" customWidth="1"/>
    <col min="6414" max="6414" width="8.85546875" style="17" customWidth="1"/>
    <col min="6415" max="6415" width="9.28515625" style="17" customWidth="1"/>
    <col min="6416" max="6416" width="8.7109375" style="17" customWidth="1"/>
    <col min="6417" max="6417" width="14.140625" style="17" customWidth="1"/>
    <col min="6418" max="6420" width="9.28515625" style="17" customWidth="1"/>
    <col min="6421" max="6421" width="2.140625" style="17" customWidth="1"/>
    <col min="6422" max="6422" width="16.28515625" style="17" customWidth="1"/>
    <col min="6423" max="6423" width="13.42578125" style="17" customWidth="1"/>
    <col min="6424" max="6424" width="6.42578125" style="17" customWidth="1"/>
    <col min="6425" max="6425" width="10.85546875" style="17" customWidth="1"/>
    <col min="6426" max="6426" width="21.7109375" style="17" customWidth="1"/>
    <col min="6427" max="6427" width="21.42578125" style="17" customWidth="1"/>
    <col min="6428" max="6428" width="11.42578125" style="17"/>
    <col min="6429" max="6429" width="20.28515625" style="17" customWidth="1"/>
    <col min="6430" max="6430" width="22.7109375" style="17" customWidth="1"/>
    <col min="6431" max="6431" width="21.7109375" style="17" customWidth="1"/>
    <col min="6432" max="6661" width="11.42578125" style="17"/>
    <col min="6662" max="6662" width="3.140625" style="17" customWidth="1"/>
    <col min="6663" max="6663" width="8.7109375" style="17" customWidth="1"/>
    <col min="6664" max="6664" width="16.5703125" style="17" customWidth="1"/>
    <col min="6665" max="6665" width="9.5703125" style="17" customWidth="1"/>
    <col min="6666" max="6666" width="9" style="17" customWidth="1"/>
    <col min="6667" max="6667" width="9.5703125" style="17" customWidth="1"/>
    <col min="6668" max="6668" width="9.140625" style="17" customWidth="1"/>
    <col min="6669" max="6669" width="13.5703125" style="17" customWidth="1"/>
    <col min="6670" max="6670" width="8.85546875" style="17" customWidth="1"/>
    <col min="6671" max="6671" width="9.28515625" style="17" customWidth="1"/>
    <col min="6672" max="6672" width="8.7109375" style="17" customWidth="1"/>
    <col min="6673" max="6673" width="14.140625" style="17" customWidth="1"/>
    <col min="6674" max="6676" width="9.28515625" style="17" customWidth="1"/>
    <col min="6677" max="6677" width="2.140625" style="17" customWidth="1"/>
    <col min="6678" max="6678" width="16.28515625" style="17" customWidth="1"/>
    <col min="6679" max="6679" width="13.42578125" style="17" customWidth="1"/>
    <col min="6680" max="6680" width="6.42578125" style="17" customWidth="1"/>
    <col min="6681" max="6681" width="10.85546875" style="17" customWidth="1"/>
    <col min="6682" max="6682" width="21.7109375" style="17" customWidth="1"/>
    <col min="6683" max="6683" width="21.42578125" style="17" customWidth="1"/>
    <col min="6684" max="6684" width="11.42578125" style="17"/>
    <col min="6685" max="6685" width="20.28515625" style="17" customWidth="1"/>
    <col min="6686" max="6686" width="22.7109375" style="17" customWidth="1"/>
    <col min="6687" max="6687" width="21.7109375" style="17" customWidth="1"/>
    <col min="6688" max="6917" width="11.42578125" style="17"/>
    <col min="6918" max="6918" width="3.140625" style="17" customWidth="1"/>
    <col min="6919" max="6919" width="8.7109375" style="17" customWidth="1"/>
    <col min="6920" max="6920" width="16.5703125" style="17" customWidth="1"/>
    <col min="6921" max="6921" width="9.5703125" style="17" customWidth="1"/>
    <col min="6922" max="6922" width="9" style="17" customWidth="1"/>
    <col min="6923" max="6923" width="9.5703125" style="17" customWidth="1"/>
    <col min="6924" max="6924" width="9.140625" style="17" customWidth="1"/>
    <col min="6925" max="6925" width="13.5703125" style="17" customWidth="1"/>
    <col min="6926" max="6926" width="8.85546875" style="17" customWidth="1"/>
    <col min="6927" max="6927" width="9.28515625" style="17" customWidth="1"/>
    <col min="6928" max="6928" width="8.7109375" style="17" customWidth="1"/>
    <col min="6929" max="6929" width="14.140625" style="17" customWidth="1"/>
    <col min="6930" max="6932" width="9.28515625" style="17" customWidth="1"/>
    <col min="6933" max="6933" width="2.140625" style="17" customWidth="1"/>
    <col min="6934" max="6934" width="16.28515625" style="17" customWidth="1"/>
    <col min="6935" max="6935" width="13.42578125" style="17" customWidth="1"/>
    <col min="6936" max="6936" width="6.42578125" style="17" customWidth="1"/>
    <col min="6937" max="6937" width="10.85546875" style="17" customWidth="1"/>
    <col min="6938" max="6938" width="21.7109375" style="17" customWidth="1"/>
    <col min="6939" max="6939" width="21.42578125" style="17" customWidth="1"/>
    <col min="6940" max="6940" width="11.42578125" style="17"/>
    <col min="6941" max="6941" width="20.28515625" style="17" customWidth="1"/>
    <col min="6942" max="6942" width="22.7109375" style="17" customWidth="1"/>
    <col min="6943" max="6943" width="21.7109375" style="17" customWidth="1"/>
    <col min="6944" max="7173" width="11.42578125" style="17"/>
    <col min="7174" max="7174" width="3.140625" style="17" customWidth="1"/>
    <col min="7175" max="7175" width="8.7109375" style="17" customWidth="1"/>
    <col min="7176" max="7176" width="16.5703125" style="17" customWidth="1"/>
    <col min="7177" max="7177" width="9.5703125" style="17" customWidth="1"/>
    <col min="7178" max="7178" width="9" style="17" customWidth="1"/>
    <col min="7179" max="7179" width="9.5703125" style="17" customWidth="1"/>
    <col min="7180" max="7180" width="9.140625" style="17" customWidth="1"/>
    <col min="7181" max="7181" width="13.5703125" style="17" customWidth="1"/>
    <col min="7182" max="7182" width="8.85546875" style="17" customWidth="1"/>
    <col min="7183" max="7183" width="9.28515625" style="17" customWidth="1"/>
    <col min="7184" max="7184" width="8.7109375" style="17" customWidth="1"/>
    <col min="7185" max="7185" width="14.140625" style="17" customWidth="1"/>
    <col min="7186" max="7188" width="9.28515625" style="17" customWidth="1"/>
    <col min="7189" max="7189" width="2.140625" style="17" customWidth="1"/>
    <col min="7190" max="7190" width="16.28515625" style="17" customWidth="1"/>
    <col min="7191" max="7191" width="13.42578125" style="17" customWidth="1"/>
    <col min="7192" max="7192" width="6.42578125" style="17" customWidth="1"/>
    <col min="7193" max="7193" width="10.85546875" style="17" customWidth="1"/>
    <col min="7194" max="7194" width="21.7109375" style="17" customWidth="1"/>
    <col min="7195" max="7195" width="21.42578125" style="17" customWidth="1"/>
    <col min="7196" max="7196" width="11.42578125" style="17"/>
    <col min="7197" max="7197" width="20.28515625" style="17" customWidth="1"/>
    <col min="7198" max="7198" width="22.7109375" style="17" customWidth="1"/>
    <col min="7199" max="7199" width="21.7109375" style="17" customWidth="1"/>
    <col min="7200" max="7429" width="11.42578125" style="17"/>
    <col min="7430" max="7430" width="3.140625" style="17" customWidth="1"/>
    <col min="7431" max="7431" width="8.7109375" style="17" customWidth="1"/>
    <col min="7432" max="7432" width="16.5703125" style="17" customWidth="1"/>
    <col min="7433" max="7433" width="9.5703125" style="17" customWidth="1"/>
    <col min="7434" max="7434" width="9" style="17" customWidth="1"/>
    <col min="7435" max="7435" width="9.5703125" style="17" customWidth="1"/>
    <col min="7436" max="7436" width="9.140625" style="17" customWidth="1"/>
    <col min="7437" max="7437" width="13.5703125" style="17" customWidth="1"/>
    <col min="7438" max="7438" width="8.85546875" style="17" customWidth="1"/>
    <col min="7439" max="7439" width="9.28515625" style="17" customWidth="1"/>
    <col min="7440" max="7440" width="8.7109375" style="17" customWidth="1"/>
    <col min="7441" max="7441" width="14.140625" style="17" customWidth="1"/>
    <col min="7442" max="7444" width="9.28515625" style="17" customWidth="1"/>
    <col min="7445" max="7445" width="2.140625" style="17" customWidth="1"/>
    <col min="7446" max="7446" width="16.28515625" style="17" customWidth="1"/>
    <col min="7447" max="7447" width="13.42578125" style="17" customWidth="1"/>
    <col min="7448" max="7448" width="6.42578125" style="17" customWidth="1"/>
    <col min="7449" max="7449" width="10.85546875" style="17" customWidth="1"/>
    <col min="7450" max="7450" width="21.7109375" style="17" customWidth="1"/>
    <col min="7451" max="7451" width="21.42578125" style="17" customWidth="1"/>
    <col min="7452" max="7452" width="11.42578125" style="17"/>
    <col min="7453" max="7453" width="20.28515625" style="17" customWidth="1"/>
    <col min="7454" max="7454" width="22.7109375" style="17" customWidth="1"/>
    <col min="7455" max="7455" width="21.7109375" style="17" customWidth="1"/>
    <col min="7456" max="7685" width="11.42578125" style="17"/>
    <col min="7686" max="7686" width="3.140625" style="17" customWidth="1"/>
    <col min="7687" max="7687" width="8.7109375" style="17" customWidth="1"/>
    <col min="7688" max="7688" width="16.5703125" style="17" customWidth="1"/>
    <col min="7689" max="7689" width="9.5703125" style="17" customWidth="1"/>
    <col min="7690" max="7690" width="9" style="17" customWidth="1"/>
    <col min="7691" max="7691" width="9.5703125" style="17" customWidth="1"/>
    <col min="7692" max="7692" width="9.140625" style="17" customWidth="1"/>
    <col min="7693" max="7693" width="13.5703125" style="17" customWidth="1"/>
    <col min="7694" max="7694" width="8.85546875" style="17" customWidth="1"/>
    <col min="7695" max="7695" width="9.28515625" style="17" customWidth="1"/>
    <col min="7696" max="7696" width="8.7109375" style="17" customWidth="1"/>
    <col min="7697" max="7697" width="14.140625" style="17" customWidth="1"/>
    <col min="7698" max="7700" width="9.28515625" style="17" customWidth="1"/>
    <col min="7701" max="7701" width="2.140625" style="17" customWidth="1"/>
    <col min="7702" max="7702" width="16.28515625" style="17" customWidth="1"/>
    <col min="7703" max="7703" width="13.42578125" style="17" customWidth="1"/>
    <col min="7704" max="7704" width="6.42578125" style="17" customWidth="1"/>
    <col min="7705" max="7705" width="10.85546875" style="17" customWidth="1"/>
    <col min="7706" max="7706" width="21.7109375" style="17" customWidth="1"/>
    <col min="7707" max="7707" width="21.42578125" style="17" customWidth="1"/>
    <col min="7708" max="7708" width="11.42578125" style="17"/>
    <col min="7709" max="7709" width="20.28515625" style="17" customWidth="1"/>
    <col min="7710" max="7710" width="22.7109375" style="17" customWidth="1"/>
    <col min="7711" max="7711" width="21.7109375" style="17" customWidth="1"/>
    <col min="7712" max="7941" width="11.42578125" style="17"/>
    <col min="7942" max="7942" width="3.140625" style="17" customWidth="1"/>
    <col min="7943" max="7943" width="8.7109375" style="17" customWidth="1"/>
    <col min="7944" max="7944" width="16.5703125" style="17" customWidth="1"/>
    <col min="7945" max="7945" width="9.5703125" style="17" customWidth="1"/>
    <col min="7946" max="7946" width="9" style="17" customWidth="1"/>
    <col min="7947" max="7947" width="9.5703125" style="17" customWidth="1"/>
    <col min="7948" max="7948" width="9.140625" style="17" customWidth="1"/>
    <col min="7949" max="7949" width="13.5703125" style="17" customWidth="1"/>
    <col min="7950" max="7950" width="8.85546875" style="17" customWidth="1"/>
    <col min="7951" max="7951" width="9.28515625" style="17" customWidth="1"/>
    <col min="7952" max="7952" width="8.7109375" style="17" customWidth="1"/>
    <col min="7953" max="7953" width="14.140625" style="17" customWidth="1"/>
    <col min="7954" max="7956" width="9.28515625" style="17" customWidth="1"/>
    <col min="7957" max="7957" width="2.140625" style="17" customWidth="1"/>
    <col min="7958" max="7958" width="16.28515625" style="17" customWidth="1"/>
    <col min="7959" max="7959" width="13.42578125" style="17" customWidth="1"/>
    <col min="7960" max="7960" width="6.42578125" style="17" customWidth="1"/>
    <col min="7961" max="7961" width="10.85546875" style="17" customWidth="1"/>
    <col min="7962" max="7962" width="21.7109375" style="17" customWidth="1"/>
    <col min="7963" max="7963" width="21.42578125" style="17" customWidth="1"/>
    <col min="7964" max="7964" width="11.42578125" style="17"/>
    <col min="7965" max="7965" width="20.28515625" style="17" customWidth="1"/>
    <col min="7966" max="7966" width="22.7109375" style="17" customWidth="1"/>
    <col min="7967" max="7967" width="21.7109375" style="17" customWidth="1"/>
    <col min="7968" max="8197" width="11.42578125" style="17"/>
    <col min="8198" max="8198" width="3.140625" style="17" customWidth="1"/>
    <col min="8199" max="8199" width="8.7109375" style="17" customWidth="1"/>
    <col min="8200" max="8200" width="16.5703125" style="17" customWidth="1"/>
    <col min="8201" max="8201" width="9.5703125" style="17" customWidth="1"/>
    <col min="8202" max="8202" width="9" style="17" customWidth="1"/>
    <col min="8203" max="8203" width="9.5703125" style="17" customWidth="1"/>
    <col min="8204" max="8204" width="9.140625" style="17" customWidth="1"/>
    <col min="8205" max="8205" width="13.5703125" style="17" customWidth="1"/>
    <col min="8206" max="8206" width="8.85546875" style="17" customWidth="1"/>
    <col min="8207" max="8207" width="9.28515625" style="17" customWidth="1"/>
    <col min="8208" max="8208" width="8.7109375" style="17" customWidth="1"/>
    <col min="8209" max="8209" width="14.140625" style="17" customWidth="1"/>
    <col min="8210" max="8212" width="9.28515625" style="17" customWidth="1"/>
    <col min="8213" max="8213" width="2.140625" style="17" customWidth="1"/>
    <col min="8214" max="8214" width="16.28515625" style="17" customWidth="1"/>
    <col min="8215" max="8215" width="13.42578125" style="17" customWidth="1"/>
    <col min="8216" max="8216" width="6.42578125" style="17" customWidth="1"/>
    <col min="8217" max="8217" width="10.85546875" style="17" customWidth="1"/>
    <col min="8218" max="8218" width="21.7109375" style="17" customWidth="1"/>
    <col min="8219" max="8219" width="21.42578125" style="17" customWidth="1"/>
    <col min="8220" max="8220" width="11.42578125" style="17"/>
    <col min="8221" max="8221" width="20.28515625" style="17" customWidth="1"/>
    <col min="8222" max="8222" width="22.7109375" style="17" customWidth="1"/>
    <col min="8223" max="8223" width="21.7109375" style="17" customWidth="1"/>
    <col min="8224" max="8453" width="11.42578125" style="17"/>
    <col min="8454" max="8454" width="3.140625" style="17" customWidth="1"/>
    <col min="8455" max="8455" width="8.7109375" style="17" customWidth="1"/>
    <col min="8456" max="8456" width="16.5703125" style="17" customWidth="1"/>
    <col min="8457" max="8457" width="9.5703125" style="17" customWidth="1"/>
    <col min="8458" max="8458" width="9" style="17" customWidth="1"/>
    <col min="8459" max="8459" width="9.5703125" style="17" customWidth="1"/>
    <col min="8460" max="8460" width="9.140625" style="17" customWidth="1"/>
    <col min="8461" max="8461" width="13.5703125" style="17" customWidth="1"/>
    <col min="8462" max="8462" width="8.85546875" style="17" customWidth="1"/>
    <col min="8463" max="8463" width="9.28515625" style="17" customWidth="1"/>
    <col min="8464" max="8464" width="8.7109375" style="17" customWidth="1"/>
    <col min="8465" max="8465" width="14.140625" style="17" customWidth="1"/>
    <col min="8466" max="8468" width="9.28515625" style="17" customWidth="1"/>
    <col min="8469" max="8469" width="2.140625" style="17" customWidth="1"/>
    <col min="8470" max="8470" width="16.28515625" style="17" customWidth="1"/>
    <col min="8471" max="8471" width="13.42578125" style="17" customWidth="1"/>
    <col min="8472" max="8472" width="6.42578125" style="17" customWidth="1"/>
    <col min="8473" max="8473" width="10.85546875" style="17" customWidth="1"/>
    <col min="8474" max="8474" width="21.7109375" style="17" customWidth="1"/>
    <col min="8475" max="8475" width="21.42578125" style="17" customWidth="1"/>
    <col min="8476" max="8476" width="11.42578125" style="17"/>
    <col min="8477" max="8477" width="20.28515625" style="17" customWidth="1"/>
    <col min="8478" max="8478" width="22.7109375" style="17" customWidth="1"/>
    <col min="8479" max="8479" width="21.7109375" style="17" customWidth="1"/>
    <col min="8480" max="8709" width="11.42578125" style="17"/>
    <col min="8710" max="8710" width="3.140625" style="17" customWidth="1"/>
    <col min="8711" max="8711" width="8.7109375" style="17" customWidth="1"/>
    <col min="8712" max="8712" width="16.5703125" style="17" customWidth="1"/>
    <col min="8713" max="8713" width="9.5703125" style="17" customWidth="1"/>
    <col min="8714" max="8714" width="9" style="17" customWidth="1"/>
    <col min="8715" max="8715" width="9.5703125" style="17" customWidth="1"/>
    <col min="8716" max="8716" width="9.140625" style="17" customWidth="1"/>
    <col min="8717" max="8717" width="13.5703125" style="17" customWidth="1"/>
    <col min="8718" max="8718" width="8.85546875" style="17" customWidth="1"/>
    <col min="8719" max="8719" width="9.28515625" style="17" customWidth="1"/>
    <col min="8720" max="8720" width="8.7109375" style="17" customWidth="1"/>
    <col min="8721" max="8721" width="14.140625" style="17" customWidth="1"/>
    <col min="8722" max="8724" width="9.28515625" style="17" customWidth="1"/>
    <col min="8725" max="8725" width="2.140625" style="17" customWidth="1"/>
    <col min="8726" max="8726" width="16.28515625" style="17" customWidth="1"/>
    <col min="8727" max="8727" width="13.42578125" style="17" customWidth="1"/>
    <col min="8728" max="8728" width="6.42578125" style="17" customWidth="1"/>
    <col min="8729" max="8729" width="10.85546875" style="17" customWidth="1"/>
    <col min="8730" max="8730" width="21.7109375" style="17" customWidth="1"/>
    <col min="8731" max="8731" width="21.42578125" style="17" customWidth="1"/>
    <col min="8732" max="8732" width="11.42578125" style="17"/>
    <col min="8733" max="8733" width="20.28515625" style="17" customWidth="1"/>
    <col min="8734" max="8734" width="22.7109375" style="17" customWidth="1"/>
    <col min="8735" max="8735" width="21.7109375" style="17" customWidth="1"/>
    <col min="8736" max="8965" width="11.42578125" style="17"/>
    <col min="8966" max="8966" width="3.140625" style="17" customWidth="1"/>
    <col min="8967" max="8967" width="8.7109375" style="17" customWidth="1"/>
    <col min="8968" max="8968" width="16.5703125" style="17" customWidth="1"/>
    <col min="8969" max="8969" width="9.5703125" style="17" customWidth="1"/>
    <col min="8970" max="8970" width="9" style="17" customWidth="1"/>
    <col min="8971" max="8971" width="9.5703125" style="17" customWidth="1"/>
    <col min="8972" max="8972" width="9.140625" style="17" customWidth="1"/>
    <col min="8973" max="8973" width="13.5703125" style="17" customWidth="1"/>
    <col min="8974" max="8974" width="8.85546875" style="17" customWidth="1"/>
    <col min="8975" max="8975" width="9.28515625" style="17" customWidth="1"/>
    <col min="8976" max="8976" width="8.7109375" style="17" customWidth="1"/>
    <col min="8977" max="8977" width="14.140625" style="17" customWidth="1"/>
    <col min="8978" max="8980" width="9.28515625" style="17" customWidth="1"/>
    <col min="8981" max="8981" width="2.140625" style="17" customWidth="1"/>
    <col min="8982" max="8982" width="16.28515625" style="17" customWidth="1"/>
    <col min="8983" max="8983" width="13.42578125" style="17" customWidth="1"/>
    <col min="8984" max="8984" width="6.42578125" style="17" customWidth="1"/>
    <col min="8985" max="8985" width="10.85546875" style="17" customWidth="1"/>
    <col min="8986" max="8986" width="21.7109375" style="17" customWidth="1"/>
    <col min="8987" max="8987" width="21.42578125" style="17" customWidth="1"/>
    <col min="8988" max="8988" width="11.42578125" style="17"/>
    <col min="8989" max="8989" width="20.28515625" style="17" customWidth="1"/>
    <col min="8990" max="8990" width="22.7109375" style="17" customWidth="1"/>
    <col min="8991" max="8991" width="21.7109375" style="17" customWidth="1"/>
    <col min="8992" max="9221" width="11.42578125" style="17"/>
    <col min="9222" max="9222" width="3.140625" style="17" customWidth="1"/>
    <col min="9223" max="9223" width="8.7109375" style="17" customWidth="1"/>
    <col min="9224" max="9224" width="16.5703125" style="17" customWidth="1"/>
    <col min="9225" max="9225" width="9.5703125" style="17" customWidth="1"/>
    <col min="9226" max="9226" width="9" style="17" customWidth="1"/>
    <col min="9227" max="9227" width="9.5703125" style="17" customWidth="1"/>
    <col min="9228" max="9228" width="9.140625" style="17" customWidth="1"/>
    <col min="9229" max="9229" width="13.5703125" style="17" customWidth="1"/>
    <col min="9230" max="9230" width="8.85546875" style="17" customWidth="1"/>
    <col min="9231" max="9231" width="9.28515625" style="17" customWidth="1"/>
    <col min="9232" max="9232" width="8.7109375" style="17" customWidth="1"/>
    <col min="9233" max="9233" width="14.140625" style="17" customWidth="1"/>
    <col min="9234" max="9236" width="9.28515625" style="17" customWidth="1"/>
    <col min="9237" max="9237" width="2.140625" style="17" customWidth="1"/>
    <col min="9238" max="9238" width="16.28515625" style="17" customWidth="1"/>
    <col min="9239" max="9239" width="13.42578125" style="17" customWidth="1"/>
    <col min="9240" max="9240" width="6.42578125" style="17" customWidth="1"/>
    <col min="9241" max="9241" width="10.85546875" style="17" customWidth="1"/>
    <col min="9242" max="9242" width="21.7109375" style="17" customWidth="1"/>
    <col min="9243" max="9243" width="21.42578125" style="17" customWidth="1"/>
    <col min="9244" max="9244" width="11.42578125" style="17"/>
    <col min="9245" max="9245" width="20.28515625" style="17" customWidth="1"/>
    <col min="9246" max="9246" width="22.7109375" style="17" customWidth="1"/>
    <col min="9247" max="9247" width="21.7109375" style="17" customWidth="1"/>
    <col min="9248" max="9477" width="11.42578125" style="17"/>
    <col min="9478" max="9478" width="3.140625" style="17" customWidth="1"/>
    <col min="9479" max="9479" width="8.7109375" style="17" customWidth="1"/>
    <col min="9480" max="9480" width="16.5703125" style="17" customWidth="1"/>
    <col min="9481" max="9481" width="9.5703125" style="17" customWidth="1"/>
    <col min="9482" max="9482" width="9" style="17" customWidth="1"/>
    <col min="9483" max="9483" width="9.5703125" style="17" customWidth="1"/>
    <col min="9484" max="9484" width="9.140625" style="17" customWidth="1"/>
    <col min="9485" max="9485" width="13.5703125" style="17" customWidth="1"/>
    <col min="9486" max="9486" width="8.85546875" style="17" customWidth="1"/>
    <col min="9487" max="9487" width="9.28515625" style="17" customWidth="1"/>
    <col min="9488" max="9488" width="8.7109375" style="17" customWidth="1"/>
    <col min="9489" max="9489" width="14.140625" style="17" customWidth="1"/>
    <col min="9490" max="9492" width="9.28515625" style="17" customWidth="1"/>
    <col min="9493" max="9493" width="2.140625" style="17" customWidth="1"/>
    <col min="9494" max="9494" width="16.28515625" style="17" customWidth="1"/>
    <col min="9495" max="9495" width="13.42578125" style="17" customWidth="1"/>
    <col min="9496" max="9496" width="6.42578125" style="17" customWidth="1"/>
    <col min="9497" max="9497" width="10.85546875" style="17" customWidth="1"/>
    <col min="9498" max="9498" width="21.7109375" style="17" customWidth="1"/>
    <col min="9499" max="9499" width="21.42578125" style="17" customWidth="1"/>
    <col min="9500" max="9500" width="11.42578125" style="17"/>
    <col min="9501" max="9501" width="20.28515625" style="17" customWidth="1"/>
    <col min="9502" max="9502" width="22.7109375" style="17" customWidth="1"/>
    <col min="9503" max="9503" width="21.7109375" style="17" customWidth="1"/>
    <col min="9504" max="9733" width="11.42578125" style="17"/>
    <col min="9734" max="9734" width="3.140625" style="17" customWidth="1"/>
    <col min="9735" max="9735" width="8.7109375" style="17" customWidth="1"/>
    <col min="9736" max="9736" width="16.5703125" style="17" customWidth="1"/>
    <col min="9737" max="9737" width="9.5703125" style="17" customWidth="1"/>
    <col min="9738" max="9738" width="9" style="17" customWidth="1"/>
    <col min="9739" max="9739" width="9.5703125" style="17" customWidth="1"/>
    <col min="9740" max="9740" width="9.140625" style="17" customWidth="1"/>
    <col min="9741" max="9741" width="13.5703125" style="17" customWidth="1"/>
    <col min="9742" max="9742" width="8.85546875" style="17" customWidth="1"/>
    <col min="9743" max="9743" width="9.28515625" style="17" customWidth="1"/>
    <col min="9744" max="9744" width="8.7109375" style="17" customWidth="1"/>
    <col min="9745" max="9745" width="14.140625" style="17" customWidth="1"/>
    <col min="9746" max="9748" width="9.28515625" style="17" customWidth="1"/>
    <col min="9749" max="9749" width="2.140625" style="17" customWidth="1"/>
    <col min="9750" max="9750" width="16.28515625" style="17" customWidth="1"/>
    <col min="9751" max="9751" width="13.42578125" style="17" customWidth="1"/>
    <col min="9752" max="9752" width="6.42578125" style="17" customWidth="1"/>
    <col min="9753" max="9753" width="10.85546875" style="17" customWidth="1"/>
    <col min="9754" max="9754" width="21.7109375" style="17" customWidth="1"/>
    <col min="9755" max="9755" width="21.42578125" style="17" customWidth="1"/>
    <col min="9756" max="9756" width="11.42578125" style="17"/>
    <col min="9757" max="9757" width="20.28515625" style="17" customWidth="1"/>
    <col min="9758" max="9758" width="22.7109375" style="17" customWidth="1"/>
    <col min="9759" max="9759" width="21.7109375" style="17" customWidth="1"/>
    <col min="9760" max="9989" width="11.42578125" style="17"/>
    <col min="9990" max="9990" width="3.140625" style="17" customWidth="1"/>
    <col min="9991" max="9991" width="8.7109375" style="17" customWidth="1"/>
    <col min="9992" max="9992" width="16.5703125" style="17" customWidth="1"/>
    <col min="9993" max="9993" width="9.5703125" style="17" customWidth="1"/>
    <col min="9994" max="9994" width="9" style="17" customWidth="1"/>
    <col min="9995" max="9995" width="9.5703125" style="17" customWidth="1"/>
    <col min="9996" max="9996" width="9.140625" style="17" customWidth="1"/>
    <col min="9997" max="9997" width="13.5703125" style="17" customWidth="1"/>
    <col min="9998" max="9998" width="8.85546875" style="17" customWidth="1"/>
    <col min="9999" max="9999" width="9.28515625" style="17" customWidth="1"/>
    <col min="10000" max="10000" width="8.7109375" style="17" customWidth="1"/>
    <col min="10001" max="10001" width="14.140625" style="17" customWidth="1"/>
    <col min="10002" max="10004" width="9.28515625" style="17" customWidth="1"/>
    <col min="10005" max="10005" width="2.140625" style="17" customWidth="1"/>
    <col min="10006" max="10006" width="16.28515625" style="17" customWidth="1"/>
    <col min="10007" max="10007" width="13.42578125" style="17" customWidth="1"/>
    <col min="10008" max="10008" width="6.42578125" style="17" customWidth="1"/>
    <col min="10009" max="10009" width="10.85546875" style="17" customWidth="1"/>
    <col min="10010" max="10010" width="21.7109375" style="17" customWidth="1"/>
    <col min="10011" max="10011" width="21.42578125" style="17" customWidth="1"/>
    <col min="10012" max="10012" width="11.42578125" style="17"/>
    <col min="10013" max="10013" width="20.28515625" style="17" customWidth="1"/>
    <col min="10014" max="10014" width="22.7109375" style="17" customWidth="1"/>
    <col min="10015" max="10015" width="21.7109375" style="17" customWidth="1"/>
    <col min="10016" max="10245" width="11.42578125" style="17"/>
    <col min="10246" max="10246" width="3.140625" style="17" customWidth="1"/>
    <col min="10247" max="10247" width="8.7109375" style="17" customWidth="1"/>
    <col min="10248" max="10248" width="16.5703125" style="17" customWidth="1"/>
    <col min="10249" max="10249" width="9.5703125" style="17" customWidth="1"/>
    <col min="10250" max="10250" width="9" style="17" customWidth="1"/>
    <col min="10251" max="10251" width="9.5703125" style="17" customWidth="1"/>
    <col min="10252" max="10252" width="9.140625" style="17" customWidth="1"/>
    <col min="10253" max="10253" width="13.5703125" style="17" customWidth="1"/>
    <col min="10254" max="10254" width="8.85546875" style="17" customWidth="1"/>
    <col min="10255" max="10255" width="9.28515625" style="17" customWidth="1"/>
    <col min="10256" max="10256" width="8.7109375" style="17" customWidth="1"/>
    <col min="10257" max="10257" width="14.140625" style="17" customWidth="1"/>
    <col min="10258" max="10260" width="9.28515625" style="17" customWidth="1"/>
    <col min="10261" max="10261" width="2.140625" style="17" customWidth="1"/>
    <col min="10262" max="10262" width="16.28515625" style="17" customWidth="1"/>
    <col min="10263" max="10263" width="13.42578125" style="17" customWidth="1"/>
    <col min="10264" max="10264" width="6.42578125" style="17" customWidth="1"/>
    <col min="10265" max="10265" width="10.85546875" style="17" customWidth="1"/>
    <col min="10266" max="10266" width="21.7109375" style="17" customWidth="1"/>
    <col min="10267" max="10267" width="21.42578125" style="17" customWidth="1"/>
    <col min="10268" max="10268" width="11.42578125" style="17"/>
    <col min="10269" max="10269" width="20.28515625" style="17" customWidth="1"/>
    <col min="10270" max="10270" width="22.7109375" style="17" customWidth="1"/>
    <col min="10271" max="10271" width="21.7109375" style="17" customWidth="1"/>
    <col min="10272" max="10501" width="11.42578125" style="17"/>
    <col min="10502" max="10502" width="3.140625" style="17" customWidth="1"/>
    <col min="10503" max="10503" width="8.7109375" style="17" customWidth="1"/>
    <col min="10504" max="10504" width="16.5703125" style="17" customWidth="1"/>
    <col min="10505" max="10505" width="9.5703125" style="17" customWidth="1"/>
    <col min="10506" max="10506" width="9" style="17" customWidth="1"/>
    <col min="10507" max="10507" width="9.5703125" style="17" customWidth="1"/>
    <col min="10508" max="10508" width="9.140625" style="17" customWidth="1"/>
    <col min="10509" max="10509" width="13.5703125" style="17" customWidth="1"/>
    <col min="10510" max="10510" width="8.85546875" style="17" customWidth="1"/>
    <col min="10511" max="10511" width="9.28515625" style="17" customWidth="1"/>
    <col min="10512" max="10512" width="8.7109375" style="17" customWidth="1"/>
    <col min="10513" max="10513" width="14.140625" style="17" customWidth="1"/>
    <col min="10514" max="10516" width="9.28515625" style="17" customWidth="1"/>
    <col min="10517" max="10517" width="2.140625" style="17" customWidth="1"/>
    <col min="10518" max="10518" width="16.28515625" style="17" customWidth="1"/>
    <col min="10519" max="10519" width="13.42578125" style="17" customWidth="1"/>
    <col min="10520" max="10520" width="6.42578125" style="17" customWidth="1"/>
    <col min="10521" max="10521" width="10.85546875" style="17" customWidth="1"/>
    <col min="10522" max="10522" width="21.7109375" style="17" customWidth="1"/>
    <col min="10523" max="10523" width="21.42578125" style="17" customWidth="1"/>
    <col min="10524" max="10524" width="11.42578125" style="17"/>
    <col min="10525" max="10525" width="20.28515625" style="17" customWidth="1"/>
    <col min="10526" max="10526" width="22.7109375" style="17" customWidth="1"/>
    <col min="10527" max="10527" width="21.7109375" style="17" customWidth="1"/>
    <col min="10528" max="10757" width="11.42578125" style="17"/>
    <col min="10758" max="10758" width="3.140625" style="17" customWidth="1"/>
    <col min="10759" max="10759" width="8.7109375" style="17" customWidth="1"/>
    <col min="10760" max="10760" width="16.5703125" style="17" customWidth="1"/>
    <col min="10761" max="10761" width="9.5703125" style="17" customWidth="1"/>
    <col min="10762" max="10762" width="9" style="17" customWidth="1"/>
    <col min="10763" max="10763" width="9.5703125" style="17" customWidth="1"/>
    <col min="10764" max="10764" width="9.140625" style="17" customWidth="1"/>
    <col min="10765" max="10765" width="13.5703125" style="17" customWidth="1"/>
    <col min="10766" max="10766" width="8.85546875" style="17" customWidth="1"/>
    <col min="10767" max="10767" width="9.28515625" style="17" customWidth="1"/>
    <col min="10768" max="10768" width="8.7109375" style="17" customWidth="1"/>
    <col min="10769" max="10769" width="14.140625" style="17" customWidth="1"/>
    <col min="10770" max="10772" width="9.28515625" style="17" customWidth="1"/>
    <col min="10773" max="10773" width="2.140625" style="17" customWidth="1"/>
    <col min="10774" max="10774" width="16.28515625" style="17" customWidth="1"/>
    <col min="10775" max="10775" width="13.42578125" style="17" customWidth="1"/>
    <col min="10776" max="10776" width="6.42578125" style="17" customWidth="1"/>
    <col min="10777" max="10777" width="10.85546875" style="17" customWidth="1"/>
    <col min="10778" max="10778" width="21.7109375" style="17" customWidth="1"/>
    <col min="10779" max="10779" width="21.42578125" style="17" customWidth="1"/>
    <col min="10780" max="10780" width="11.42578125" style="17"/>
    <col min="10781" max="10781" width="20.28515625" style="17" customWidth="1"/>
    <col min="10782" max="10782" width="22.7109375" style="17" customWidth="1"/>
    <col min="10783" max="10783" width="21.7109375" style="17" customWidth="1"/>
    <col min="10784" max="11013" width="11.42578125" style="17"/>
    <col min="11014" max="11014" width="3.140625" style="17" customWidth="1"/>
    <col min="11015" max="11015" width="8.7109375" style="17" customWidth="1"/>
    <col min="11016" max="11016" width="16.5703125" style="17" customWidth="1"/>
    <col min="11017" max="11017" width="9.5703125" style="17" customWidth="1"/>
    <col min="11018" max="11018" width="9" style="17" customWidth="1"/>
    <col min="11019" max="11019" width="9.5703125" style="17" customWidth="1"/>
    <col min="11020" max="11020" width="9.140625" style="17" customWidth="1"/>
    <col min="11021" max="11021" width="13.5703125" style="17" customWidth="1"/>
    <col min="11022" max="11022" width="8.85546875" style="17" customWidth="1"/>
    <col min="11023" max="11023" width="9.28515625" style="17" customWidth="1"/>
    <col min="11024" max="11024" width="8.7109375" style="17" customWidth="1"/>
    <col min="11025" max="11025" width="14.140625" style="17" customWidth="1"/>
    <col min="11026" max="11028" width="9.28515625" style="17" customWidth="1"/>
    <col min="11029" max="11029" width="2.140625" style="17" customWidth="1"/>
    <col min="11030" max="11030" width="16.28515625" style="17" customWidth="1"/>
    <col min="11031" max="11031" width="13.42578125" style="17" customWidth="1"/>
    <col min="11032" max="11032" width="6.42578125" style="17" customWidth="1"/>
    <col min="11033" max="11033" width="10.85546875" style="17" customWidth="1"/>
    <col min="11034" max="11034" width="21.7109375" style="17" customWidth="1"/>
    <col min="11035" max="11035" width="21.42578125" style="17" customWidth="1"/>
    <col min="11036" max="11036" width="11.42578125" style="17"/>
    <col min="11037" max="11037" width="20.28515625" style="17" customWidth="1"/>
    <col min="11038" max="11038" width="22.7109375" style="17" customWidth="1"/>
    <col min="11039" max="11039" width="21.7109375" style="17" customWidth="1"/>
    <col min="11040" max="11269" width="11.42578125" style="17"/>
    <col min="11270" max="11270" width="3.140625" style="17" customWidth="1"/>
    <col min="11271" max="11271" width="8.7109375" style="17" customWidth="1"/>
    <col min="11272" max="11272" width="16.5703125" style="17" customWidth="1"/>
    <col min="11273" max="11273" width="9.5703125" style="17" customWidth="1"/>
    <col min="11274" max="11274" width="9" style="17" customWidth="1"/>
    <col min="11275" max="11275" width="9.5703125" style="17" customWidth="1"/>
    <col min="11276" max="11276" width="9.140625" style="17" customWidth="1"/>
    <col min="11277" max="11277" width="13.5703125" style="17" customWidth="1"/>
    <col min="11278" max="11278" width="8.85546875" style="17" customWidth="1"/>
    <col min="11279" max="11279" width="9.28515625" style="17" customWidth="1"/>
    <col min="11280" max="11280" width="8.7109375" style="17" customWidth="1"/>
    <col min="11281" max="11281" width="14.140625" style="17" customWidth="1"/>
    <col min="11282" max="11284" width="9.28515625" style="17" customWidth="1"/>
    <col min="11285" max="11285" width="2.140625" style="17" customWidth="1"/>
    <col min="11286" max="11286" width="16.28515625" style="17" customWidth="1"/>
    <col min="11287" max="11287" width="13.42578125" style="17" customWidth="1"/>
    <col min="11288" max="11288" width="6.42578125" style="17" customWidth="1"/>
    <col min="11289" max="11289" width="10.85546875" style="17" customWidth="1"/>
    <col min="11290" max="11290" width="21.7109375" style="17" customWidth="1"/>
    <col min="11291" max="11291" width="21.42578125" style="17" customWidth="1"/>
    <col min="11292" max="11292" width="11.42578125" style="17"/>
    <col min="11293" max="11293" width="20.28515625" style="17" customWidth="1"/>
    <col min="11294" max="11294" width="22.7109375" style="17" customWidth="1"/>
    <col min="11295" max="11295" width="21.7109375" style="17" customWidth="1"/>
    <col min="11296" max="11525" width="11.42578125" style="17"/>
    <col min="11526" max="11526" width="3.140625" style="17" customWidth="1"/>
    <col min="11527" max="11527" width="8.7109375" style="17" customWidth="1"/>
    <col min="11528" max="11528" width="16.5703125" style="17" customWidth="1"/>
    <col min="11529" max="11529" width="9.5703125" style="17" customWidth="1"/>
    <col min="11530" max="11530" width="9" style="17" customWidth="1"/>
    <col min="11531" max="11531" width="9.5703125" style="17" customWidth="1"/>
    <col min="11532" max="11532" width="9.140625" style="17" customWidth="1"/>
    <col min="11533" max="11533" width="13.5703125" style="17" customWidth="1"/>
    <col min="11534" max="11534" width="8.85546875" style="17" customWidth="1"/>
    <col min="11535" max="11535" width="9.28515625" style="17" customWidth="1"/>
    <col min="11536" max="11536" width="8.7109375" style="17" customWidth="1"/>
    <col min="11537" max="11537" width="14.140625" style="17" customWidth="1"/>
    <col min="11538" max="11540" width="9.28515625" style="17" customWidth="1"/>
    <col min="11541" max="11541" width="2.140625" style="17" customWidth="1"/>
    <col min="11542" max="11542" width="16.28515625" style="17" customWidth="1"/>
    <col min="11543" max="11543" width="13.42578125" style="17" customWidth="1"/>
    <col min="11544" max="11544" width="6.42578125" style="17" customWidth="1"/>
    <col min="11545" max="11545" width="10.85546875" style="17" customWidth="1"/>
    <col min="11546" max="11546" width="21.7109375" style="17" customWidth="1"/>
    <col min="11547" max="11547" width="21.42578125" style="17" customWidth="1"/>
    <col min="11548" max="11548" width="11.42578125" style="17"/>
    <col min="11549" max="11549" width="20.28515625" style="17" customWidth="1"/>
    <col min="11550" max="11550" width="22.7109375" style="17" customWidth="1"/>
    <col min="11551" max="11551" width="21.7109375" style="17" customWidth="1"/>
    <col min="11552" max="11781" width="11.42578125" style="17"/>
    <col min="11782" max="11782" width="3.140625" style="17" customWidth="1"/>
    <col min="11783" max="11783" width="8.7109375" style="17" customWidth="1"/>
    <col min="11784" max="11784" width="16.5703125" style="17" customWidth="1"/>
    <col min="11785" max="11785" width="9.5703125" style="17" customWidth="1"/>
    <col min="11786" max="11786" width="9" style="17" customWidth="1"/>
    <col min="11787" max="11787" width="9.5703125" style="17" customWidth="1"/>
    <col min="11788" max="11788" width="9.140625" style="17" customWidth="1"/>
    <col min="11789" max="11789" width="13.5703125" style="17" customWidth="1"/>
    <col min="11790" max="11790" width="8.85546875" style="17" customWidth="1"/>
    <col min="11791" max="11791" width="9.28515625" style="17" customWidth="1"/>
    <col min="11792" max="11792" width="8.7109375" style="17" customWidth="1"/>
    <col min="11793" max="11793" width="14.140625" style="17" customWidth="1"/>
    <col min="11794" max="11796" width="9.28515625" style="17" customWidth="1"/>
    <col min="11797" max="11797" width="2.140625" style="17" customWidth="1"/>
    <col min="11798" max="11798" width="16.28515625" style="17" customWidth="1"/>
    <col min="11799" max="11799" width="13.42578125" style="17" customWidth="1"/>
    <col min="11800" max="11800" width="6.42578125" style="17" customWidth="1"/>
    <col min="11801" max="11801" width="10.85546875" style="17" customWidth="1"/>
    <col min="11802" max="11802" width="21.7109375" style="17" customWidth="1"/>
    <col min="11803" max="11803" width="21.42578125" style="17" customWidth="1"/>
    <col min="11804" max="11804" width="11.42578125" style="17"/>
    <col min="11805" max="11805" width="20.28515625" style="17" customWidth="1"/>
    <col min="11806" max="11806" width="22.7109375" style="17" customWidth="1"/>
    <col min="11807" max="11807" width="21.7109375" style="17" customWidth="1"/>
    <col min="11808" max="12037" width="11.42578125" style="17"/>
    <col min="12038" max="12038" width="3.140625" style="17" customWidth="1"/>
    <col min="12039" max="12039" width="8.7109375" style="17" customWidth="1"/>
    <col min="12040" max="12040" width="16.5703125" style="17" customWidth="1"/>
    <col min="12041" max="12041" width="9.5703125" style="17" customWidth="1"/>
    <col min="12042" max="12042" width="9" style="17" customWidth="1"/>
    <col min="12043" max="12043" width="9.5703125" style="17" customWidth="1"/>
    <col min="12044" max="12044" width="9.140625" style="17" customWidth="1"/>
    <col min="12045" max="12045" width="13.5703125" style="17" customWidth="1"/>
    <col min="12046" max="12046" width="8.85546875" style="17" customWidth="1"/>
    <col min="12047" max="12047" width="9.28515625" style="17" customWidth="1"/>
    <col min="12048" max="12048" width="8.7109375" style="17" customWidth="1"/>
    <col min="12049" max="12049" width="14.140625" style="17" customWidth="1"/>
    <col min="12050" max="12052" width="9.28515625" style="17" customWidth="1"/>
    <col min="12053" max="12053" width="2.140625" style="17" customWidth="1"/>
    <col min="12054" max="12054" width="16.28515625" style="17" customWidth="1"/>
    <col min="12055" max="12055" width="13.42578125" style="17" customWidth="1"/>
    <col min="12056" max="12056" width="6.42578125" style="17" customWidth="1"/>
    <col min="12057" max="12057" width="10.85546875" style="17" customWidth="1"/>
    <col min="12058" max="12058" width="21.7109375" style="17" customWidth="1"/>
    <col min="12059" max="12059" width="21.42578125" style="17" customWidth="1"/>
    <col min="12060" max="12060" width="11.42578125" style="17"/>
    <col min="12061" max="12061" width="20.28515625" style="17" customWidth="1"/>
    <col min="12062" max="12062" width="22.7109375" style="17" customWidth="1"/>
    <col min="12063" max="12063" width="21.7109375" style="17" customWidth="1"/>
    <col min="12064" max="12293" width="11.42578125" style="17"/>
    <col min="12294" max="12294" width="3.140625" style="17" customWidth="1"/>
    <col min="12295" max="12295" width="8.7109375" style="17" customWidth="1"/>
    <col min="12296" max="12296" width="16.5703125" style="17" customWidth="1"/>
    <col min="12297" max="12297" width="9.5703125" style="17" customWidth="1"/>
    <col min="12298" max="12298" width="9" style="17" customWidth="1"/>
    <col min="12299" max="12299" width="9.5703125" style="17" customWidth="1"/>
    <col min="12300" max="12300" width="9.140625" style="17" customWidth="1"/>
    <col min="12301" max="12301" width="13.5703125" style="17" customWidth="1"/>
    <col min="12302" max="12302" width="8.85546875" style="17" customWidth="1"/>
    <col min="12303" max="12303" width="9.28515625" style="17" customWidth="1"/>
    <col min="12304" max="12304" width="8.7109375" style="17" customWidth="1"/>
    <col min="12305" max="12305" width="14.140625" style="17" customWidth="1"/>
    <col min="12306" max="12308" width="9.28515625" style="17" customWidth="1"/>
    <col min="12309" max="12309" width="2.140625" style="17" customWidth="1"/>
    <col min="12310" max="12310" width="16.28515625" style="17" customWidth="1"/>
    <col min="12311" max="12311" width="13.42578125" style="17" customWidth="1"/>
    <col min="12312" max="12312" width="6.42578125" style="17" customWidth="1"/>
    <col min="12313" max="12313" width="10.85546875" style="17" customWidth="1"/>
    <col min="12314" max="12314" width="21.7109375" style="17" customWidth="1"/>
    <col min="12315" max="12315" width="21.42578125" style="17" customWidth="1"/>
    <col min="12316" max="12316" width="11.42578125" style="17"/>
    <col min="12317" max="12317" width="20.28515625" style="17" customWidth="1"/>
    <col min="12318" max="12318" width="22.7109375" style="17" customWidth="1"/>
    <col min="12319" max="12319" width="21.7109375" style="17" customWidth="1"/>
    <col min="12320" max="12549" width="11.42578125" style="17"/>
    <col min="12550" max="12550" width="3.140625" style="17" customWidth="1"/>
    <col min="12551" max="12551" width="8.7109375" style="17" customWidth="1"/>
    <col min="12552" max="12552" width="16.5703125" style="17" customWidth="1"/>
    <col min="12553" max="12553" width="9.5703125" style="17" customWidth="1"/>
    <col min="12554" max="12554" width="9" style="17" customWidth="1"/>
    <col min="12555" max="12555" width="9.5703125" style="17" customWidth="1"/>
    <col min="12556" max="12556" width="9.140625" style="17" customWidth="1"/>
    <col min="12557" max="12557" width="13.5703125" style="17" customWidth="1"/>
    <col min="12558" max="12558" width="8.85546875" style="17" customWidth="1"/>
    <col min="12559" max="12559" width="9.28515625" style="17" customWidth="1"/>
    <col min="12560" max="12560" width="8.7109375" style="17" customWidth="1"/>
    <col min="12561" max="12561" width="14.140625" style="17" customWidth="1"/>
    <col min="12562" max="12564" width="9.28515625" style="17" customWidth="1"/>
    <col min="12565" max="12565" width="2.140625" style="17" customWidth="1"/>
    <col min="12566" max="12566" width="16.28515625" style="17" customWidth="1"/>
    <col min="12567" max="12567" width="13.42578125" style="17" customWidth="1"/>
    <col min="12568" max="12568" width="6.42578125" style="17" customWidth="1"/>
    <col min="12569" max="12569" width="10.85546875" style="17" customWidth="1"/>
    <col min="12570" max="12570" width="21.7109375" style="17" customWidth="1"/>
    <col min="12571" max="12571" width="21.42578125" style="17" customWidth="1"/>
    <col min="12572" max="12572" width="11.42578125" style="17"/>
    <col min="12573" max="12573" width="20.28515625" style="17" customWidth="1"/>
    <col min="12574" max="12574" width="22.7109375" style="17" customWidth="1"/>
    <col min="12575" max="12575" width="21.7109375" style="17" customWidth="1"/>
    <col min="12576" max="12805" width="11.42578125" style="17"/>
    <col min="12806" max="12806" width="3.140625" style="17" customWidth="1"/>
    <col min="12807" max="12807" width="8.7109375" style="17" customWidth="1"/>
    <col min="12808" max="12808" width="16.5703125" style="17" customWidth="1"/>
    <col min="12809" max="12809" width="9.5703125" style="17" customWidth="1"/>
    <col min="12810" max="12810" width="9" style="17" customWidth="1"/>
    <col min="12811" max="12811" width="9.5703125" style="17" customWidth="1"/>
    <col min="12812" max="12812" width="9.140625" style="17" customWidth="1"/>
    <col min="12813" max="12813" width="13.5703125" style="17" customWidth="1"/>
    <col min="12814" max="12814" width="8.85546875" style="17" customWidth="1"/>
    <col min="12815" max="12815" width="9.28515625" style="17" customWidth="1"/>
    <col min="12816" max="12816" width="8.7109375" style="17" customWidth="1"/>
    <col min="12817" max="12817" width="14.140625" style="17" customWidth="1"/>
    <col min="12818" max="12820" width="9.28515625" style="17" customWidth="1"/>
    <col min="12821" max="12821" width="2.140625" style="17" customWidth="1"/>
    <col min="12822" max="12822" width="16.28515625" style="17" customWidth="1"/>
    <col min="12823" max="12823" width="13.42578125" style="17" customWidth="1"/>
    <col min="12824" max="12824" width="6.42578125" style="17" customWidth="1"/>
    <col min="12825" max="12825" width="10.85546875" style="17" customWidth="1"/>
    <col min="12826" max="12826" width="21.7109375" style="17" customWidth="1"/>
    <col min="12827" max="12827" width="21.42578125" style="17" customWidth="1"/>
    <col min="12828" max="12828" width="11.42578125" style="17"/>
    <col min="12829" max="12829" width="20.28515625" style="17" customWidth="1"/>
    <col min="12830" max="12830" width="22.7109375" style="17" customWidth="1"/>
    <col min="12831" max="12831" width="21.7109375" style="17" customWidth="1"/>
    <col min="12832" max="13061" width="11.42578125" style="17"/>
    <col min="13062" max="13062" width="3.140625" style="17" customWidth="1"/>
    <col min="13063" max="13063" width="8.7109375" style="17" customWidth="1"/>
    <col min="13064" max="13064" width="16.5703125" style="17" customWidth="1"/>
    <col min="13065" max="13065" width="9.5703125" style="17" customWidth="1"/>
    <col min="13066" max="13066" width="9" style="17" customWidth="1"/>
    <col min="13067" max="13067" width="9.5703125" style="17" customWidth="1"/>
    <col min="13068" max="13068" width="9.140625" style="17" customWidth="1"/>
    <col min="13069" max="13069" width="13.5703125" style="17" customWidth="1"/>
    <col min="13070" max="13070" width="8.85546875" style="17" customWidth="1"/>
    <col min="13071" max="13071" width="9.28515625" style="17" customWidth="1"/>
    <col min="13072" max="13072" width="8.7109375" style="17" customWidth="1"/>
    <col min="13073" max="13073" width="14.140625" style="17" customWidth="1"/>
    <col min="13074" max="13076" width="9.28515625" style="17" customWidth="1"/>
    <col min="13077" max="13077" width="2.140625" style="17" customWidth="1"/>
    <col min="13078" max="13078" width="16.28515625" style="17" customWidth="1"/>
    <col min="13079" max="13079" width="13.42578125" style="17" customWidth="1"/>
    <col min="13080" max="13080" width="6.42578125" style="17" customWidth="1"/>
    <col min="13081" max="13081" width="10.85546875" style="17" customWidth="1"/>
    <col min="13082" max="13082" width="21.7109375" style="17" customWidth="1"/>
    <col min="13083" max="13083" width="21.42578125" style="17" customWidth="1"/>
    <col min="13084" max="13084" width="11.42578125" style="17"/>
    <col min="13085" max="13085" width="20.28515625" style="17" customWidth="1"/>
    <col min="13086" max="13086" width="22.7109375" style="17" customWidth="1"/>
    <col min="13087" max="13087" width="21.7109375" style="17" customWidth="1"/>
    <col min="13088" max="13317" width="11.42578125" style="17"/>
    <col min="13318" max="13318" width="3.140625" style="17" customWidth="1"/>
    <col min="13319" max="13319" width="8.7109375" style="17" customWidth="1"/>
    <col min="13320" max="13320" width="16.5703125" style="17" customWidth="1"/>
    <col min="13321" max="13321" width="9.5703125" style="17" customWidth="1"/>
    <col min="13322" max="13322" width="9" style="17" customWidth="1"/>
    <col min="13323" max="13323" width="9.5703125" style="17" customWidth="1"/>
    <col min="13324" max="13324" width="9.140625" style="17" customWidth="1"/>
    <col min="13325" max="13325" width="13.5703125" style="17" customWidth="1"/>
    <col min="13326" max="13326" width="8.85546875" style="17" customWidth="1"/>
    <col min="13327" max="13327" width="9.28515625" style="17" customWidth="1"/>
    <col min="13328" max="13328" width="8.7109375" style="17" customWidth="1"/>
    <col min="13329" max="13329" width="14.140625" style="17" customWidth="1"/>
    <col min="13330" max="13332" width="9.28515625" style="17" customWidth="1"/>
    <col min="13333" max="13333" width="2.140625" style="17" customWidth="1"/>
    <col min="13334" max="13334" width="16.28515625" style="17" customWidth="1"/>
    <col min="13335" max="13335" width="13.42578125" style="17" customWidth="1"/>
    <col min="13336" max="13336" width="6.42578125" style="17" customWidth="1"/>
    <col min="13337" max="13337" width="10.85546875" style="17" customWidth="1"/>
    <col min="13338" max="13338" width="21.7109375" style="17" customWidth="1"/>
    <col min="13339" max="13339" width="21.42578125" style="17" customWidth="1"/>
    <col min="13340" max="13340" width="11.42578125" style="17"/>
    <col min="13341" max="13341" width="20.28515625" style="17" customWidth="1"/>
    <col min="13342" max="13342" width="22.7109375" style="17" customWidth="1"/>
    <col min="13343" max="13343" width="21.7109375" style="17" customWidth="1"/>
    <col min="13344" max="13573" width="11.42578125" style="17"/>
    <col min="13574" max="13574" width="3.140625" style="17" customWidth="1"/>
    <col min="13575" max="13575" width="8.7109375" style="17" customWidth="1"/>
    <col min="13576" max="13576" width="16.5703125" style="17" customWidth="1"/>
    <col min="13577" max="13577" width="9.5703125" style="17" customWidth="1"/>
    <col min="13578" max="13578" width="9" style="17" customWidth="1"/>
    <col min="13579" max="13579" width="9.5703125" style="17" customWidth="1"/>
    <col min="13580" max="13580" width="9.140625" style="17" customWidth="1"/>
    <col min="13581" max="13581" width="13.5703125" style="17" customWidth="1"/>
    <col min="13582" max="13582" width="8.85546875" style="17" customWidth="1"/>
    <col min="13583" max="13583" width="9.28515625" style="17" customWidth="1"/>
    <col min="13584" max="13584" width="8.7109375" style="17" customWidth="1"/>
    <col min="13585" max="13585" width="14.140625" style="17" customWidth="1"/>
    <col min="13586" max="13588" width="9.28515625" style="17" customWidth="1"/>
    <col min="13589" max="13589" width="2.140625" style="17" customWidth="1"/>
    <col min="13590" max="13590" width="16.28515625" style="17" customWidth="1"/>
    <col min="13591" max="13591" width="13.42578125" style="17" customWidth="1"/>
    <col min="13592" max="13592" width="6.42578125" style="17" customWidth="1"/>
    <col min="13593" max="13593" width="10.85546875" style="17" customWidth="1"/>
    <col min="13594" max="13594" width="21.7109375" style="17" customWidth="1"/>
    <col min="13595" max="13595" width="21.42578125" style="17" customWidth="1"/>
    <col min="13596" max="13596" width="11.42578125" style="17"/>
    <col min="13597" max="13597" width="20.28515625" style="17" customWidth="1"/>
    <col min="13598" max="13598" width="22.7109375" style="17" customWidth="1"/>
    <col min="13599" max="13599" width="21.7109375" style="17" customWidth="1"/>
    <col min="13600" max="13829" width="11.42578125" style="17"/>
    <col min="13830" max="13830" width="3.140625" style="17" customWidth="1"/>
    <col min="13831" max="13831" width="8.7109375" style="17" customWidth="1"/>
    <col min="13832" max="13832" width="16.5703125" style="17" customWidth="1"/>
    <col min="13833" max="13833" width="9.5703125" style="17" customWidth="1"/>
    <col min="13834" max="13834" width="9" style="17" customWidth="1"/>
    <col min="13835" max="13835" width="9.5703125" style="17" customWidth="1"/>
    <col min="13836" max="13836" width="9.140625" style="17" customWidth="1"/>
    <col min="13837" max="13837" width="13.5703125" style="17" customWidth="1"/>
    <col min="13838" max="13838" width="8.85546875" style="17" customWidth="1"/>
    <col min="13839" max="13839" width="9.28515625" style="17" customWidth="1"/>
    <col min="13840" max="13840" width="8.7109375" style="17" customWidth="1"/>
    <col min="13841" max="13841" width="14.140625" style="17" customWidth="1"/>
    <col min="13842" max="13844" width="9.28515625" style="17" customWidth="1"/>
    <col min="13845" max="13845" width="2.140625" style="17" customWidth="1"/>
    <col min="13846" max="13846" width="16.28515625" style="17" customWidth="1"/>
    <col min="13847" max="13847" width="13.42578125" style="17" customWidth="1"/>
    <col min="13848" max="13848" width="6.42578125" style="17" customWidth="1"/>
    <col min="13849" max="13849" width="10.85546875" style="17" customWidth="1"/>
    <col min="13850" max="13850" width="21.7109375" style="17" customWidth="1"/>
    <col min="13851" max="13851" width="21.42578125" style="17" customWidth="1"/>
    <col min="13852" max="13852" width="11.42578125" style="17"/>
    <col min="13853" max="13853" width="20.28515625" style="17" customWidth="1"/>
    <col min="13854" max="13854" width="22.7109375" style="17" customWidth="1"/>
    <col min="13855" max="13855" width="21.7109375" style="17" customWidth="1"/>
    <col min="13856" max="14085" width="11.42578125" style="17"/>
    <col min="14086" max="14086" width="3.140625" style="17" customWidth="1"/>
    <col min="14087" max="14087" width="8.7109375" style="17" customWidth="1"/>
    <col min="14088" max="14088" width="16.5703125" style="17" customWidth="1"/>
    <col min="14089" max="14089" width="9.5703125" style="17" customWidth="1"/>
    <col min="14090" max="14090" width="9" style="17" customWidth="1"/>
    <col min="14091" max="14091" width="9.5703125" style="17" customWidth="1"/>
    <col min="14092" max="14092" width="9.140625" style="17" customWidth="1"/>
    <col min="14093" max="14093" width="13.5703125" style="17" customWidth="1"/>
    <col min="14094" max="14094" width="8.85546875" style="17" customWidth="1"/>
    <col min="14095" max="14095" width="9.28515625" style="17" customWidth="1"/>
    <col min="14096" max="14096" width="8.7109375" style="17" customWidth="1"/>
    <col min="14097" max="14097" width="14.140625" style="17" customWidth="1"/>
    <col min="14098" max="14100" width="9.28515625" style="17" customWidth="1"/>
    <col min="14101" max="14101" width="2.140625" style="17" customWidth="1"/>
    <col min="14102" max="14102" width="16.28515625" style="17" customWidth="1"/>
    <col min="14103" max="14103" width="13.42578125" style="17" customWidth="1"/>
    <col min="14104" max="14104" width="6.42578125" style="17" customWidth="1"/>
    <col min="14105" max="14105" width="10.85546875" style="17" customWidth="1"/>
    <col min="14106" max="14106" width="21.7109375" style="17" customWidth="1"/>
    <col min="14107" max="14107" width="21.42578125" style="17" customWidth="1"/>
    <col min="14108" max="14108" width="11.42578125" style="17"/>
    <col min="14109" max="14109" width="20.28515625" style="17" customWidth="1"/>
    <col min="14110" max="14110" width="22.7109375" style="17" customWidth="1"/>
    <col min="14111" max="14111" width="21.7109375" style="17" customWidth="1"/>
    <col min="14112" max="14341" width="11.42578125" style="17"/>
    <col min="14342" max="14342" width="3.140625" style="17" customWidth="1"/>
    <col min="14343" max="14343" width="8.7109375" style="17" customWidth="1"/>
    <col min="14344" max="14344" width="16.5703125" style="17" customWidth="1"/>
    <col min="14345" max="14345" width="9.5703125" style="17" customWidth="1"/>
    <col min="14346" max="14346" width="9" style="17" customWidth="1"/>
    <col min="14347" max="14347" width="9.5703125" style="17" customWidth="1"/>
    <col min="14348" max="14348" width="9.140625" style="17" customWidth="1"/>
    <col min="14349" max="14349" width="13.5703125" style="17" customWidth="1"/>
    <col min="14350" max="14350" width="8.85546875" style="17" customWidth="1"/>
    <col min="14351" max="14351" width="9.28515625" style="17" customWidth="1"/>
    <col min="14352" max="14352" width="8.7109375" style="17" customWidth="1"/>
    <col min="14353" max="14353" width="14.140625" style="17" customWidth="1"/>
    <col min="14354" max="14356" width="9.28515625" style="17" customWidth="1"/>
    <col min="14357" max="14357" width="2.140625" style="17" customWidth="1"/>
    <col min="14358" max="14358" width="16.28515625" style="17" customWidth="1"/>
    <col min="14359" max="14359" width="13.42578125" style="17" customWidth="1"/>
    <col min="14360" max="14360" width="6.42578125" style="17" customWidth="1"/>
    <col min="14361" max="14361" width="10.85546875" style="17" customWidth="1"/>
    <col min="14362" max="14362" width="21.7109375" style="17" customWidth="1"/>
    <col min="14363" max="14363" width="21.42578125" style="17" customWidth="1"/>
    <col min="14364" max="14364" width="11.42578125" style="17"/>
    <col min="14365" max="14365" width="20.28515625" style="17" customWidth="1"/>
    <col min="14366" max="14366" width="22.7109375" style="17" customWidth="1"/>
    <col min="14367" max="14367" width="21.7109375" style="17" customWidth="1"/>
    <col min="14368" max="14597" width="11.42578125" style="17"/>
    <col min="14598" max="14598" width="3.140625" style="17" customWidth="1"/>
    <col min="14599" max="14599" width="8.7109375" style="17" customWidth="1"/>
    <col min="14600" max="14600" width="16.5703125" style="17" customWidth="1"/>
    <col min="14601" max="14601" width="9.5703125" style="17" customWidth="1"/>
    <col min="14602" max="14602" width="9" style="17" customWidth="1"/>
    <col min="14603" max="14603" width="9.5703125" style="17" customWidth="1"/>
    <col min="14604" max="14604" width="9.140625" style="17" customWidth="1"/>
    <col min="14605" max="14605" width="13.5703125" style="17" customWidth="1"/>
    <col min="14606" max="14606" width="8.85546875" style="17" customWidth="1"/>
    <col min="14607" max="14607" width="9.28515625" style="17" customWidth="1"/>
    <col min="14608" max="14608" width="8.7109375" style="17" customWidth="1"/>
    <col min="14609" max="14609" width="14.140625" style="17" customWidth="1"/>
    <col min="14610" max="14612" width="9.28515625" style="17" customWidth="1"/>
    <col min="14613" max="14613" width="2.140625" style="17" customWidth="1"/>
    <col min="14614" max="14614" width="16.28515625" style="17" customWidth="1"/>
    <col min="14615" max="14615" width="13.42578125" style="17" customWidth="1"/>
    <col min="14616" max="14616" width="6.42578125" style="17" customWidth="1"/>
    <col min="14617" max="14617" width="10.85546875" style="17" customWidth="1"/>
    <col min="14618" max="14618" width="21.7109375" style="17" customWidth="1"/>
    <col min="14619" max="14619" width="21.42578125" style="17" customWidth="1"/>
    <col min="14620" max="14620" width="11.42578125" style="17"/>
    <col min="14621" max="14621" width="20.28515625" style="17" customWidth="1"/>
    <col min="14622" max="14622" width="22.7109375" style="17" customWidth="1"/>
    <col min="14623" max="14623" width="21.7109375" style="17" customWidth="1"/>
    <col min="14624" max="14853" width="11.42578125" style="17"/>
    <col min="14854" max="14854" width="3.140625" style="17" customWidth="1"/>
    <col min="14855" max="14855" width="8.7109375" style="17" customWidth="1"/>
    <col min="14856" max="14856" width="16.5703125" style="17" customWidth="1"/>
    <col min="14857" max="14857" width="9.5703125" style="17" customWidth="1"/>
    <col min="14858" max="14858" width="9" style="17" customWidth="1"/>
    <col min="14859" max="14859" width="9.5703125" style="17" customWidth="1"/>
    <col min="14860" max="14860" width="9.140625" style="17" customWidth="1"/>
    <col min="14861" max="14861" width="13.5703125" style="17" customWidth="1"/>
    <col min="14862" max="14862" width="8.85546875" style="17" customWidth="1"/>
    <col min="14863" max="14863" width="9.28515625" style="17" customWidth="1"/>
    <col min="14864" max="14864" width="8.7109375" style="17" customWidth="1"/>
    <col min="14865" max="14865" width="14.140625" style="17" customWidth="1"/>
    <col min="14866" max="14868" width="9.28515625" style="17" customWidth="1"/>
    <col min="14869" max="14869" width="2.140625" style="17" customWidth="1"/>
    <col min="14870" max="14870" width="16.28515625" style="17" customWidth="1"/>
    <col min="14871" max="14871" width="13.42578125" style="17" customWidth="1"/>
    <col min="14872" max="14872" width="6.42578125" style="17" customWidth="1"/>
    <col min="14873" max="14873" width="10.85546875" style="17" customWidth="1"/>
    <col min="14874" max="14874" width="21.7109375" style="17" customWidth="1"/>
    <col min="14875" max="14875" width="21.42578125" style="17" customWidth="1"/>
    <col min="14876" max="14876" width="11.42578125" style="17"/>
    <col min="14877" max="14877" width="20.28515625" style="17" customWidth="1"/>
    <col min="14878" max="14878" width="22.7109375" style="17" customWidth="1"/>
    <col min="14879" max="14879" width="21.7109375" style="17" customWidth="1"/>
    <col min="14880" max="15109" width="11.42578125" style="17"/>
    <col min="15110" max="15110" width="3.140625" style="17" customWidth="1"/>
    <col min="15111" max="15111" width="8.7109375" style="17" customWidth="1"/>
    <col min="15112" max="15112" width="16.5703125" style="17" customWidth="1"/>
    <col min="15113" max="15113" width="9.5703125" style="17" customWidth="1"/>
    <col min="15114" max="15114" width="9" style="17" customWidth="1"/>
    <col min="15115" max="15115" width="9.5703125" style="17" customWidth="1"/>
    <col min="15116" max="15116" width="9.140625" style="17" customWidth="1"/>
    <col min="15117" max="15117" width="13.5703125" style="17" customWidth="1"/>
    <col min="15118" max="15118" width="8.85546875" style="17" customWidth="1"/>
    <col min="15119" max="15119" width="9.28515625" style="17" customWidth="1"/>
    <col min="15120" max="15120" width="8.7109375" style="17" customWidth="1"/>
    <col min="15121" max="15121" width="14.140625" style="17" customWidth="1"/>
    <col min="15122" max="15124" width="9.28515625" style="17" customWidth="1"/>
    <col min="15125" max="15125" width="2.140625" style="17" customWidth="1"/>
    <col min="15126" max="15126" width="16.28515625" style="17" customWidth="1"/>
    <col min="15127" max="15127" width="13.42578125" style="17" customWidth="1"/>
    <col min="15128" max="15128" width="6.42578125" style="17" customWidth="1"/>
    <col min="15129" max="15129" width="10.85546875" style="17" customWidth="1"/>
    <col min="15130" max="15130" width="21.7109375" style="17" customWidth="1"/>
    <col min="15131" max="15131" width="21.42578125" style="17" customWidth="1"/>
    <col min="15132" max="15132" width="11.42578125" style="17"/>
    <col min="15133" max="15133" width="20.28515625" style="17" customWidth="1"/>
    <col min="15134" max="15134" width="22.7109375" style="17" customWidth="1"/>
    <col min="15135" max="15135" width="21.7109375" style="17" customWidth="1"/>
    <col min="15136" max="15365" width="11.42578125" style="17"/>
    <col min="15366" max="15366" width="3.140625" style="17" customWidth="1"/>
    <col min="15367" max="15367" width="8.7109375" style="17" customWidth="1"/>
    <col min="15368" max="15368" width="16.5703125" style="17" customWidth="1"/>
    <col min="15369" max="15369" width="9.5703125" style="17" customWidth="1"/>
    <col min="15370" max="15370" width="9" style="17" customWidth="1"/>
    <col min="15371" max="15371" width="9.5703125" style="17" customWidth="1"/>
    <col min="15372" max="15372" width="9.140625" style="17" customWidth="1"/>
    <col min="15373" max="15373" width="13.5703125" style="17" customWidth="1"/>
    <col min="15374" max="15374" width="8.85546875" style="17" customWidth="1"/>
    <col min="15375" max="15375" width="9.28515625" style="17" customWidth="1"/>
    <col min="15376" max="15376" width="8.7109375" style="17" customWidth="1"/>
    <col min="15377" max="15377" width="14.140625" style="17" customWidth="1"/>
    <col min="15378" max="15380" width="9.28515625" style="17" customWidth="1"/>
    <col min="15381" max="15381" width="2.140625" style="17" customWidth="1"/>
    <col min="15382" max="15382" width="16.28515625" style="17" customWidth="1"/>
    <col min="15383" max="15383" width="13.42578125" style="17" customWidth="1"/>
    <col min="15384" max="15384" width="6.42578125" style="17" customWidth="1"/>
    <col min="15385" max="15385" width="10.85546875" style="17" customWidth="1"/>
    <col min="15386" max="15386" width="21.7109375" style="17" customWidth="1"/>
    <col min="15387" max="15387" width="21.42578125" style="17" customWidth="1"/>
    <col min="15388" max="15388" width="11.42578125" style="17"/>
    <col min="15389" max="15389" width="20.28515625" style="17" customWidth="1"/>
    <col min="15390" max="15390" width="22.7109375" style="17" customWidth="1"/>
    <col min="15391" max="15391" width="21.7109375" style="17" customWidth="1"/>
    <col min="15392" max="15621" width="11.42578125" style="17"/>
    <col min="15622" max="15622" width="3.140625" style="17" customWidth="1"/>
    <col min="15623" max="15623" width="8.7109375" style="17" customWidth="1"/>
    <col min="15624" max="15624" width="16.5703125" style="17" customWidth="1"/>
    <col min="15625" max="15625" width="9.5703125" style="17" customWidth="1"/>
    <col min="15626" max="15626" width="9" style="17" customWidth="1"/>
    <col min="15627" max="15627" width="9.5703125" style="17" customWidth="1"/>
    <col min="15628" max="15628" width="9.140625" style="17" customWidth="1"/>
    <col min="15629" max="15629" width="13.5703125" style="17" customWidth="1"/>
    <col min="15630" max="15630" width="8.85546875" style="17" customWidth="1"/>
    <col min="15631" max="15631" width="9.28515625" style="17" customWidth="1"/>
    <col min="15632" max="15632" width="8.7109375" style="17" customWidth="1"/>
    <col min="15633" max="15633" width="14.140625" style="17" customWidth="1"/>
    <col min="15634" max="15636" width="9.28515625" style="17" customWidth="1"/>
    <col min="15637" max="15637" width="2.140625" style="17" customWidth="1"/>
    <col min="15638" max="15638" width="16.28515625" style="17" customWidth="1"/>
    <col min="15639" max="15639" width="13.42578125" style="17" customWidth="1"/>
    <col min="15640" max="15640" width="6.42578125" style="17" customWidth="1"/>
    <col min="15641" max="15641" width="10.85546875" style="17" customWidth="1"/>
    <col min="15642" max="15642" width="21.7109375" style="17" customWidth="1"/>
    <col min="15643" max="15643" width="21.42578125" style="17" customWidth="1"/>
    <col min="15644" max="15644" width="11.42578125" style="17"/>
    <col min="15645" max="15645" width="20.28515625" style="17" customWidth="1"/>
    <col min="15646" max="15646" width="22.7109375" style="17" customWidth="1"/>
    <col min="15647" max="15647" width="21.7109375" style="17" customWidth="1"/>
    <col min="15648" max="15877" width="11.42578125" style="17"/>
    <col min="15878" max="15878" width="3.140625" style="17" customWidth="1"/>
    <col min="15879" max="15879" width="8.7109375" style="17" customWidth="1"/>
    <col min="15880" max="15880" width="16.5703125" style="17" customWidth="1"/>
    <col min="15881" max="15881" width="9.5703125" style="17" customWidth="1"/>
    <col min="15882" max="15882" width="9" style="17" customWidth="1"/>
    <col min="15883" max="15883" width="9.5703125" style="17" customWidth="1"/>
    <col min="15884" max="15884" width="9.140625" style="17" customWidth="1"/>
    <col min="15885" max="15885" width="13.5703125" style="17" customWidth="1"/>
    <col min="15886" max="15886" width="8.85546875" style="17" customWidth="1"/>
    <col min="15887" max="15887" width="9.28515625" style="17" customWidth="1"/>
    <col min="15888" max="15888" width="8.7109375" style="17" customWidth="1"/>
    <col min="15889" max="15889" width="14.140625" style="17" customWidth="1"/>
    <col min="15890" max="15892" width="9.28515625" style="17" customWidth="1"/>
    <col min="15893" max="15893" width="2.140625" style="17" customWidth="1"/>
    <col min="15894" max="15894" width="16.28515625" style="17" customWidth="1"/>
    <col min="15895" max="15895" width="13.42578125" style="17" customWidth="1"/>
    <col min="15896" max="15896" width="6.42578125" style="17" customWidth="1"/>
    <col min="15897" max="15897" width="10.85546875" style="17" customWidth="1"/>
    <col min="15898" max="15898" width="21.7109375" style="17" customWidth="1"/>
    <col min="15899" max="15899" width="21.42578125" style="17" customWidth="1"/>
    <col min="15900" max="15900" width="11.42578125" style="17"/>
    <col min="15901" max="15901" width="20.28515625" style="17" customWidth="1"/>
    <col min="15902" max="15902" width="22.7109375" style="17" customWidth="1"/>
    <col min="15903" max="15903" width="21.7109375" style="17" customWidth="1"/>
    <col min="15904" max="16133" width="11.42578125" style="17"/>
    <col min="16134" max="16134" width="3.140625" style="17" customWidth="1"/>
    <col min="16135" max="16135" width="8.7109375" style="17" customWidth="1"/>
    <col min="16136" max="16136" width="16.5703125" style="17" customWidth="1"/>
    <col min="16137" max="16137" width="9.5703125" style="17" customWidth="1"/>
    <col min="16138" max="16138" width="9" style="17" customWidth="1"/>
    <col min="16139" max="16139" width="9.5703125" style="17" customWidth="1"/>
    <col min="16140" max="16140" width="9.140625" style="17" customWidth="1"/>
    <col min="16141" max="16141" width="13.5703125" style="17" customWidth="1"/>
    <col min="16142" max="16142" width="8.85546875" style="17" customWidth="1"/>
    <col min="16143" max="16143" width="9.28515625" style="17" customWidth="1"/>
    <col min="16144" max="16144" width="8.7109375" style="17" customWidth="1"/>
    <col min="16145" max="16145" width="14.140625" style="17" customWidth="1"/>
    <col min="16146" max="16148" width="9.28515625" style="17" customWidth="1"/>
    <col min="16149" max="16149" width="2.140625" style="17" customWidth="1"/>
    <col min="16150" max="16150" width="16.28515625" style="17" customWidth="1"/>
    <col min="16151" max="16151" width="13.42578125" style="17" customWidth="1"/>
    <col min="16152" max="16152" width="6.42578125" style="17" customWidth="1"/>
    <col min="16153" max="16153" width="10.85546875" style="17" customWidth="1"/>
    <col min="16154" max="16154" width="21.7109375" style="17" customWidth="1"/>
    <col min="16155" max="16155" width="21.42578125" style="17" customWidth="1"/>
    <col min="16156" max="16156" width="11.42578125" style="17"/>
    <col min="16157" max="16157" width="20.28515625" style="17" customWidth="1"/>
    <col min="16158" max="16158" width="22.7109375" style="17" customWidth="1"/>
    <col min="16159" max="16159" width="21.7109375" style="17" customWidth="1"/>
    <col min="16160" max="16384" width="11.42578125" style="17"/>
  </cols>
  <sheetData>
    <row r="1" spans="1:36" s="396" customFormat="1" ht="18" customHeight="1" x14ac:dyDescent="0.2">
      <c r="A1" s="773" t="s">
        <v>0</v>
      </c>
      <c r="B1" s="773"/>
      <c r="C1" s="773"/>
      <c r="D1" s="773"/>
      <c r="E1" s="773"/>
      <c r="F1" s="773"/>
      <c r="G1" s="773"/>
      <c r="H1" s="773"/>
      <c r="I1" s="773"/>
      <c r="J1" s="773"/>
      <c r="K1" s="773"/>
      <c r="L1" s="773"/>
      <c r="M1" s="395"/>
      <c r="N1" s="395"/>
      <c r="P1" s="397"/>
      <c r="Q1" s="397"/>
      <c r="R1" s="397"/>
      <c r="S1" s="397"/>
      <c r="T1" s="397"/>
      <c r="U1" s="397"/>
      <c r="V1" s="398"/>
      <c r="W1" s="399"/>
      <c r="X1" s="399"/>
      <c r="Y1" s="398"/>
      <c r="Z1" s="399"/>
      <c r="AB1" s="400"/>
    </row>
    <row r="2" spans="1:36" s="396" customFormat="1" ht="18" customHeight="1" x14ac:dyDescent="0.2">
      <c r="A2" s="773" t="s">
        <v>384</v>
      </c>
      <c r="B2" s="773"/>
      <c r="C2" s="773"/>
      <c r="D2" s="773"/>
      <c r="E2" s="773"/>
      <c r="F2" s="773"/>
      <c r="G2" s="773"/>
      <c r="H2" s="773"/>
      <c r="I2" s="773"/>
      <c r="J2" s="773"/>
      <c r="K2" s="773"/>
      <c r="L2" s="773"/>
      <c r="M2" s="395"/>
      <c r="N2" s="395"/>
      <c r="P2" s="397"/>
      <c r="Q2" s="397"/>
      <c r="R2" s="397"/>
      <c r="S2" s="397"/>
      <c r="T2" s="397"/>
      <c r="U2" s="397"/>
      <c r="V2" s="398"/>
      <c r="W2" s="399"/>
      <c r="X2" s="399"/>
      <c r="Y2" s="398"/>
      <c r="Z2" s="399"/>
      <c r="AB2" s="400"/>
    </row>
    <row r="3" spans="1:36" s="396" customFormat="1" ht="18" customHeight="1" x14ac:dyDescent="0.2">
      <c r="A3" s="773" t="s">
        <v>519</v>
      </c>
      <c r="B3" s="773"/>
      <c r="C3" s="773"/>
      <c r="D3" s="773"/>
      <c r="E3" s="773"/>
      <c r="F3" s="773"/>
      <c r="G3" s="773"/>
      <c r="H3" s="773"/>
      <c r="I3" s="773"/>
      <c r="J3" s="773"/>
      <c r="K3" s="773"/>
      <c r="L3" s="773"/>
      <c r="M3" s="395"/>
      <c r="N3" s="395"/>
      <c r="O3" s="397"/>
      <c r="P3" s="397"/>
      <c r="Q3" s="397"/>
      <c r="R3" s="397"/>
      <c r="S3" s="397"/>
      <c r="T3" s="397"/>
      <c r="U3" s="397"/>
      <c r="V3" s="398"/>
      <c r="W3" s="399"/>
      <c r="X3" s="399"/>
      <c r="Y3" s="398"/>
      <c r="Z3" s="399"/>
      <c r="AB3" s="400"/>
    </row>
    <row r="4" spans="1:36" s="396" customFormat="1" ht="18" customHeight="1" x14ac:dyDescent="0.2">
      <c r="A4" s="773" t="s">
        <v>1</v>
      </c>
      <c r="B4" s="773"/>
      <c r="C4" s="773"/>
      <c r="D4" s="773"/>
      <c r="E4" s="773"/>
      <c r="F4" s="773"/>
      <c r="G4" s="773"/>
      <c r="H4" s="773"/>
      <c r="I4" s="773"/>
      <c r="J4" s="773"/>
      <c r="K4" s="773"/>
      <c r="L4" s="773"/>
      <c r="M4" s="395"/>
      <c r="N4" s="395"/>
      <c r="O4" s="397"/>
      <c r="P4" s="397"/>
      <c r="Q4" s="397"/>
      <c r="R4" s="397"/>
      <c r="S4" s="397"/>
      <c r="T4" s="397"/>
      <c r="U4" s="397"/>
      <c r="V4" s="398"/>
      <c r="W4" s="399"/>
      <c r="X4" s="399"/>
      <c r="Y4" s="398"/>
      <c r="Z4" s="399"/>
      <c r="AB4" s="400"/>
    </row>
    <row r="5" spans="1:36" x14ac:dyDescent="0.2">
      <c r="A5" s="7"/>
      <c r="B5" s="609"/>
      <c r="D5" s="609"/>
      <c r="E5" s="1"/>
      <c r="H5" s="1"/>
      <c r="I5" s="1"/>
      <c r="J5" s="1"/>
      <c r="K5" s="1"/>
      <c r="L5" s="383"/>
      <c r="M5" s="1"/>
      <c r="N5" s="1"/>
      <c r="O5" s="72"/>
      <c r="Y5" s="228"/>
      <c r="AB5" s="14"/>
    </row>
    <row r="6" spans="1:36" x14ac:dyDescent="0.2">
      <c r="A6" s="7"/>
      <c r="B6" s="609"/>
      <c r="D6" s="609"/>
      <c r="E6" s="1"/>
      <c r="H6" s="1"/>
      <c r="I6" s="1"/>
      <c r="J6" s="1"/>
      <c r="K6" s="1"/>
      <c r="L6" s="383"/>
      <c r="M6" s="1"/>
      <c r="N6" s="1"/>
      <c r="O6" s="72"/>
      <c r="Y6" s="228"/>
      <c r="AB6" s="14"/>
    </row>
    <row r="7" spans="1:36" x14ac:dyDescent="0.2">
      <c r="A7" s="7"/>
      <c r="B7" s="609"/>
      <c r="D7" s="609"/>
      <c r="E7" s="1"/>
      <c r="H7" s="1"/>
      <c r="I7" s="1"/>
      <c r="J7" s="1"/>
      <c r="K7" s="1"/>
      <c r="L7" s="383"/>
      <c r="M7" s="1"/>
      <c r="N7" s="1"/>
      <c r="O7" s="1"/>
      <c r="Y7" s="228"/>
      <c r="AB7" s="14"/>
    </row>
    <row r="8" spans="1:36" x14ac:dyDescent="0.2">
      <c r="A8" s="7"/>
      <c r="B8" s="609"/>
      <c r="D8" s="609"/>
      <c r="E8" s="1"/>
      <c r="H8" s="1"/>
      <c r="I8" s="1"/>
      <c r="J8" s="1"/>
      <c r="K8" s="1"/>
      <c r="L8" s="383"/>
      <c r="M8" s="1"/>
      <c r="N8" s="1"/>
      <c r="O8" s="1"/>
      <c r="Y8" s="228"/>
      <c r="AB8" s="14"/>
    </row>
    <row r="9" spans="1:36" x14ac:dyDescent="0.2">
      <c r="A9" s="7" t="s">
        <v>314</v>
      </c>
      <c r="B9" s="609"/>
      <c r="D9" s="609"/>
      <c r="E9" s="1"/>
      <c r="H9" s="1"/>
      <c r="I9" s="1"/>
      <c r="J9" s="1"/>
      <c r="K9" s="1"/>
      <c r="L9" s="383"/>
      <c r="M9" s="1"/>
      <c r="N9" s="1"/>
      <c r="O9" s="1"/>
      <c r="Y9" s="228"/>
      <c r="AB9" s="14"/>
    </row>
    <row r="10" spans="1:36" ht="15" customHeight="1" x14ac:dyDescent="0.2">
      <c r="A10" s="29"/>
      <c r="Y10" s="228"/>
      <c r="AB10" s="14"/>
    </row>
    <row r="11" spans="1:36" ht="41.25" customHeight="1" x14ac:dyDescent="0.2">
      <c r="A11" s="26"/>
      <c r="B11" s="740" t="s">
        <v>212</v>
      </c>
      <c r="C11" s="740"/>
      <c r="D11" s="740"/>
      <c r="X11" s="229"/>
      <c r="Y11" s="228"/>
      <c r="AB11" s="14"/>
    </row>
    <row r="12" spans="1:36" x14ac:dyDescent="0.2">
      <c r="A12" s="29"/>
      <c r="H12" s="30"/>
      <c r="I12" s="30"/>
      <c r="X12" s="229"/>
      <c r="Y12" s="228"/>
      <c r="AB12" s="14"/>
    </row>
    <row r="13" spans="1:36" ht="15" customHeight="1" x14ac:dyDescent="0.25">
      <c r="A13" s="29"/>
      <c r="B13" s="532" t="s">
        <v>2</v>
      </c>
      <c r="C13" s="532" t="s">
        <v>3</v>
      </c>
      <c r="D13" s="533" t="s">
        <v>158</v>
      </c>
      <c r="E13" s="20"/>
      <c r="H13" s="30"/>
      <c r="I13" s="30"/>
      <c r="W13" s="344" t="s">
        <v>4</v>
      </c>
      <c r="X13" s="344" t="s">
        <v>5</v>
      </c>
      <c r="Y13" s="344" t="s">
        <v>44</v>
      </c>
      <c r="Z13" s="230"/>
      <c r="AB13" s="14"/>
      <c r="AH13" s="153"/>
      <c r="AI13" s="153"/>
      <c r="AJ13" s="153"/>
    </row>
    <row r="14" spans="1:36" ht="15" customHeight="1" x14ac:dyDescent="0.25">
      <c r="A14" s="29"/>
      <c r="B14" s="534">
        <v>1</v>
      </c>
      <c r="C14" s="535">
        <f>+X14</f>
        <v>4649</v>
      </c>
      <c r="D14" s="536">
        <f>+Y14/1000000</f>
        <v>35999.432999999997</v>
      </c>
      <c r="E14" s="20"/>
      <c r="H14" s="30"/>
      <c r="I14" s="30"/>
      <c r="O14" s="23"/>
      <c r="V14" s="231">
        <f>X14/X21</f>
        <v>0.86962214739992516</v>
      </c>
      <c r="W14" s="427" t="s">
        <v>291</v>
      </c>
      <c r="X14">
        <v>4649</v>
      </c>
      <c r="Y14" s="426">
        <v>35999433000</v>
      </c>
      <c r="Z14" s="347"/>
      <c r="AB14" s="14"/>
      <c r="AH14" s="154"/>
      <c r="AI14" s="155"/>
      <c r="AJ14" s="155"/>
    </row>
    <row r="15" spans="1:36" ht="15" customHeight="1" x14ac:dyDescent="0.25">
      <c r="A15" s="29"/>
      <c r="B15" s="537">
        <v>1.5</v>
      </c>
      <c r="C15" s="535">
        <f t="shared" ref="C15:C20" si="0">+X15</f>
        <v>1346</v>
      </c>
      <c r="D15" s="536">
        <f t="shared" ref="D15:D20" si="1">+Y15/1000000</f>
        <v>9934.4110000000001</v>
      </c>
      <c r="E15" s="20"/>
      <c r="H15" s="30"/>
      <c r="I15" s="30"/>
      <c r="V15" s="231">
        <f>X15/X21</f>
        <v>0.25177702955480735</v>
      </c>
      <c r="W15" s="427" t="s">
        <v>292</v>
      </c>
      <c r="X15">
        <v>1346</v>
      </c>
      <c r="Y15" s="426">
        <v>9934411000</v>
      </c>
      <c r="Z15" s="347"/>
      <c r="AB15" s="14"/>
      <c r="AH15" s="154"/>
      <c r="AI15" s="155"/>
      <c r="AJ15" s="155"/>
    </row>
    <row r="16" spans="1:36" ht="15" customHeight="1" x14ac:dyDescent="0.25">
      <c r="A16" s="29"/>
      <c r="B16" s="535">
        <v>2</v>
      </c>
      <c r="C16" s="535">
        <f t="shared" si="0"/>
        <v>614</v>
      </c>
      <c r="D16" s="536">
        <f t="shared" si="1"/>
        <v>4371.43</v>
      </c>
      <c r="E16" s="45"/>
      <c r="H16" s="30"/>
      <c r="I16" s="30"/>
      <c r="V16" s="231">
        <f>X16/X21</f>
        <v>0.11485222596333708</v>
      </c>
      <c r="W16" s="427" t="s">
        <v>293</v>
      </c>
      <c r="X16">
        <v>614</v>
      </c>
      <c r="Y16" s="426">
        <v>4371430000</v>
      </c>
      <c r="Z16" s="347"/>
      <c r="AB16" s="14"/>
      <c r="AH16" s="154"/>
      <c r="AI16" s="155"/>
      <c r="AJ16" s="155"/>
    </row>
    <row r="17" spans="1:36" ht="15" customHeight="1" x14ac:dyDescent="0.25">
      <c r="A17" s="29"/>
      <c r="B17" s="535">
        <v>3</v>
      </c>
      <c r="C17" s="535">
        <f t="shared" si="0"/>
        <v>616</v>
      </c>
      <c r="D17" s="536">
        <f t="shared" si="1"/>
        <v>4154.0709999999999</v>
      </c>
      <c r="E17" s="45"/>
      <c r="H17" s="30"/>
      <c r="I17" s="30"/>
      <c r="V17" s="231">
        <f>X17/X21</f>
        <v>0.11522633744855967</v>
      </c>
      <c r="W17" s="427" t="s">
        <v>294</v>
      </c>
      <c r="X17">
        <v>616</v>
      </c>
      <c r="Y17" s="426">
        <v>4154071000</v>
      </c>
      <c r="Z17" s="347"/>
      <c r="AB17" s="14"/>
      <c r="AH17" s="154"/>
      <c r="AI17" s="155"/>
      <c r="AJ17" s="155"/>
    </row>
    <row r="18" spans="1:36" ht="15" customHeight="1" x14ac:dyDescent="0.25">
      <c r="A18" s="29"/>
      <c r="B18" s="535">
        <v>4</v>
      </c>
      <c r="C18" s="535">
        <f t="shared" si="0"/>
        <v>341</v>
      </c>
      <c r="D18" s="536">
        <f t="shared" si="1"/>
        <v>2077.52</v>
      </c>
      <c r="E18" s="45"/>
      <c r="H18" s="30"/>
      <c r="I18" s="30"/>
      <c r="V18" s="231">
        <f>X18/X21</f>
        <v>6.3786008230452676E-2</v>
      </c>
      <c r="W18" s="427" t="s">
        <v>369</v>
      </c>
      <c r="X18">
        <v>341</v>
      </c>
      <c r="Y18" s="426">
        <v>2077520000</v>
      </c>
      <c r="Z18" s="347"/>
      <c r="AB18" s="14"/>
      <c r="AH18" s="154"/>
      <c r="AI18" s="155"/>
      <c r="AJ18" s="155"/>
    </row>
    <row r="19" spans="1:36" ht="15" customHeight="1" x14ac:dyDescent="0.25">
      <c r="A19" s="29"/>
      <c r="B19" s="535">
        <v>5</v>
      </c>
      <c r="C19" s="535">
        <f t="shared" si="0"/>
        <v>282</v>
      </c>
      <c r="D19" s="536">
        <f t="shared" si="1"/>
        <v>1542.45</v>
      </c>
      <c r="E19" s="45"/>
      <c r="H19" s="30"/>
      <c r="I19" s="30"/>
      <c r="V19" s="231">
        <f>X19/X21</f>
        <v>5.2749719416386086E-2</v>
      </c>
      <c r="W19" s="427" t="s">
        <v>370</v>
      </c>
      <c r="X19">
        <v>282</v>
      </c>
      <c r="Y19" s="426">
        <v>1542450000</v>
      </c>
      <c r="Z19" s="228"/>
      <c r="AB19" s="14"/>
      <c r="AH19" s="154"/>
      <c r="AI19" s="155"/>
      <c r="AJ19" s="155"/>
    </row>
    <row r="20" spans="1:36" ht="15" customHeight="1" x14ac:dyDescent="0.25">
      <c r="A20" s="29"/>
      <c r="B20" s="535">
        <v>6</v>
      </c>
      <c r="C20" s="535">
        <f t="shared" si="0"/>
        <v>217</v>
      </c>
      <c r="D20" s="536">
        <f t="shared" si="1"/>
        <v>1050.9580000000001</v>
      </c>
      <c r="E20" s="20"/>
      <c r="H20" s="30"/>
      <c r="I20" s="30"/>
      <c r="V20" s="231">
        <f>X20/X21</f>
        <v>4.0591096146651705E-2</v>
      </c>
      <c r="W20" s="427" t="s">
        <v>371</v>
      </c>
      <c r="X20">
        <v>217</v>
      </c>
      <c r="Y20" s="426">
        <v>1050958000</v>
      </c>
      <c r="AB20" s="14"/>
    </row>
    <row r="21" spans="1:36" ht="15" customHeight="1" x14ac:dyDescent="0.2">
      <c r="A21" s="29"/>
      <c r="B21" s="532" t="s">
        <v>6</v>
      </c>
      <c r="C21" s="603">
        <f>SUM(C14:C20)</f>
        <v>8065</v>
      </c>
      <c r="D21" s="538">
        <f>SUM(D14:D20)</f>
        <v>59130.272999999994</v>
      </c>
      <c r="H21" s="30"/>
      <c r="I21" s="30"/>
      <c r="P21" s="73"/>
      <c r="Q21" s="73"/>
      <c r="R21" s="73"/>
      <c r="S21" s="73"/>
      <c r="T21" s="73"/>
      <c r="U21" s="73"/>
      <c r="V21" s="232">
        <f>SUM(V14:V20)</f>
        <v>1.5086045641601198</v>
      </c>
      <c r="W21" s="233"/>
      <c r="X21" s="234">
        <v>5346</v>
      </c>
      <c r="Y21" s="235">
        <v>38909578000</v>
      </c>
      <c r="AB21" s="14"/>
    </row>
    <row r="22" spans="1:36" x14ac:dyDescent="0.2">
      <c r="A22" s="29"/>
      <c r="E22" s="20"/>
      <c r="H22" s="30"/>
      <c r="I22" s="30"/>
      <c r="X22" s="229"/>
      <c r="Y22" s="228"/>
      <c r="AB22" s="14"/>
    </row>
    <row r="23" spans="1:36" ht="15" customHeight="1" x14ac:dyDescent="0.2">
      <c r="A23" s="29"/>
      <c r="D23" s="539"/>
      <c r="F23" s="74"/>
      <c r="X23" s="236">
        <f>+C14+C16</f>
        <v>5263</v>
      </c>
      <c r="Y23" s="212" t="s">
        <v>7</v>
      </c>
      <c r="AB23" s="14"/>
    </row>
    <row r="24" spans="1:36" ht="15" customHeight="1" x14ac:dyDescent="0.2">
      <c r="A24" s="29"/>
      <c r="C24" s="540"/>
      <c r="D24" s="540"/>
      <c r="H24" s="16"/>
      <c r="X24" s="212">
        <v>10315</v>
      </c>
      <c r="Y24" s="212" t="s">
        <v>8</v>
      </c>
      <c r="AA24" s="20"/>
    </row>
    <row r="25" spans="1:36" ht="15" customHeight="1" x14ac:dyDescent="0.2">
      <c r="A25" s="29"/>
      <c r="C25" s="540"/>
      <c r="D25" s="539"/>
      <c r="X25" s="231"/>
      <c r="Y25" s="228"/>
      <c r="Z25" s="237"/>
      <c r="AA25" s="20"/>
    </row>
    <row r="26" spans="1:36" ht="15" customHeight="1" x14ac:dyDescent="0.2">
      <c r="A26" s="29"/>
      <c r="B26" s="541"/>
      <c r="C26" s="542"/>
      <c r="D26" s="539"/>
      <c r="X26" s="231"/>
      <c r="Y26" s="228"/>
      <c r="Z26" s="237"/>
      <c r="AA26" s="20"/>
    </row>
    <row r="27" spans="1:36" ht="15" customHeight="1" x14ac:dyDescent="0.2">
      <c r="A27" s="29"/>
      <c r="B27" s="541"/>
      <c r="C27" s="542"/>
      <c r="D27" s="539"/>
      <c r="X27" s="231"/>
      <c r="Y27" s="228"/>
      <c r="Z27" s="237"/>
      <c r="AA27" s="20"/>
    </row>
    <row r="28" spans="1:36" ht="15" customHeight="1" x14ac:dyDescent="0.2">
      <c r="A28" s="29"/>
      <c r="B28" s="541"/>
      <c r="C28" s="542"/>
      <c r="D28" s="539"/>
      <c r="X28" s="231"/>
      <c r="Y28" s="228"/>
      <c r="Z28" s="237"/>
      <c r="AA28" s="20"/>
    </row>
    <row r="29" spans="1:36" ht="37.5" customHeight="1" x14ac:dyDescent="0.2">
      <c r="A29" s="29"/>
      <c r="B29" s="740" t="s">
        <v>213</v>
      </c>
      <c r="C29" s="740"/>
      <c r="D29" s="740"/>
      <c r="H29" s="30"/>
      <c r="I29" s="30"/>
      <c r="X29" s="231"/>
      <c r="Y29" s="228"/>
      <c r="Z29" s="237"/>
      <c r="AA29" s="20"/>
    </row>
    <row r="30" spans="1:36" ht="15" customHeight="1" x14ac:dyDescent="0.2">
      <c r="A30" s="29"/>
      <c r="B30" s="541"/>
      <c r="C30" s="542"/>
      <c r="D30" s="539"/>
      <c r="H30" s="30"/>
      <c r="I30" s="30"/>
      <c r="X30" s="231"/>
      <c r="Y30" s="228"/>
      <c r="Z30" s="237"/>
      <c r="AA30" s="20"/>
    </row>
    <row r="31" spans="1:36" ht="15" customHeight="1" x14ac:dyDescent="0.2">
      <c r="A31" s="29"/>
      <c r="B31" s="532" t="s">
        <v>2</v>
      </c>
      <c r="C31" s="532" t="s">
        <v>233</v>
      </c>
      <c r="D31" s="533" t="s">
        <v>158</v>
      </c>
      <c r="E31" s="20"/>
      <c r="H31" s="30"/>
      <c r="I31" s="30"/>
      <c r="X31" s="231"/>
      <c r="Y31" s="228"/>
      <c r="Z31" s="237"/>
      <c r="AA31" s="20"/>
    </row>
    <row r="32" spans="1:36" ht="15" customHeight="1" x14ac:dyDescent="0.2">
      <c r="A32" s="29"/>
      <c r="B32" s="535">
        <v>1</v>
      </c>
      <c r="C32" s="543">
        <f>+X33</f>
        <v>1310</v>
      </c>
      <c r="D32" s="536">
        <f>+Y33/1000000</f>
        <v>25849.958930457178</v>
      </c>
      <c r="E32" s="20"/>
      <c r="H32" s="30"/>
      <c r="I32" s="30"/>
      <c r="W32" s="344" t="s">
        <v>291</v>
      </c>
      <c r="X32" s="344">
        <v>1094</v>
      </c>
      <c r="Y32" s="344">
        <v>18699552024.320038</v>
      </c>
      <c r="Z32" s="237"/>
      <c r="AA32" s="20"/>
    </row>
    <row r="33" spans="1:27" ht="15" customHeight="1" x14ac:dyDescent="0.25">
      <c r="A33" s="29"/>
      <c r="B33" s="544">
        <v>1.5</v>
      </c>
      <c r="C33" s="543">
        <f>+X34</f>
        <v>314</v>
      </c>
      <c r="D33" s="536">
        <f>+Y34/1000000</f>
        <v>6895.6094936698391</v>
      </c>
      <c r="E33" s="20"/>
      <c r="H33" s="30"/>
      <c r="I33" s="30"/>
      <c r="V33" s="231">
        <f>+C32/C36</f>
        <v>0.80565805658056577</v>
      </c>
      <c r="W33" s="428" t="s">
        <v>291</v>
      </c>
      <c r="X33" s="429">
        <v>1310</v>
      </c>
      <c r="Y33" s="426">
        <v>25849958930.45718</v>
      </c>
      <c r="Z33" s="237"/>
      <c r="AA33" s="20"/>
    </row>
    <row r="34" spans="1:27" ht="15" customHeight="1" x14ac:dyDescent="0.25">
      <c r="A34" s="29"/>
      <c r="B34" s="535">
        <v>2</v>
      </c>
      <c r="C34" s="543">
        <f>+X35</f>
        <v>1</v>
      </c>
      <c r="D34" s="536">
        <f>+Y35/1000000</f>
        <v>20.051453170000002</v>
      </c>
      <c r="E34" s="20"/>
      <c r="H34" s="30"/>
      <c r="I34" s="30"/>
      <c r="V34" s="231">
        <f>+C33/C36</f>
        <v>0.19311193111931119</v>
      </c>
      <c r="W34" s="427" t="s">
        <v>292</v>
      </c>
      <c r="X34" s="429">
        <v>314</v>
      </c>
      <c r="Y34" s="426">
        <v>6895609493.6698389</v>
      </c>
      <c r="Z34" s="237"/>
      <c r="AA34" s="20"/>
    </row>
    <row r="35" spans="1:27" ht="15" customHeight="1" x14ac:dyDescent="0.25">
      <c r="A35" s="29"/>
      <c r="B35" s="535">
        <v>3</v>
      </c>
      <c r="C35" s="543">
        <f>+X36</f>
        <v>1</v>
      </c>
      <c r="D35" s="536">
        <f>+Y36/1000000</f>
        <v>22.42618508</v>
      </c>
      <c r="E35" s="20"/>
      <c r="H35" s="30"/>
      <c r="I35" s="30"/>
      <c r="V35" s="231">
        <f>C34/C36</f>
        <v>6.1500615006150063E-4</v>
      </c>
      <c r="W35" s="427" t="s">
        <v>293</v>
      </c>
      <c r="X35" s="429">
        <v>1</v>
      </c>
      <c r="Y35" s="426">
        <v>20051453.170000002</v>
      </c>
      <c r="Z35" s="237"/>
      <c r="AA35" s="20"/>
    </row>
    <row r="36" spans="1:27" ht="15" customHeight="1" x14ac:dyDescent="0.25">
      <c r="A36" s="29"/>
      <c r="B36" s="532" t="s">
        <v>6</v>
      </c>
      <c r="C36" s="603">
        <f>SUM(C32:C35)</f>
        <v>1626</v>
      </c>
      <c r="D36" s="538">
        <f>SUM(D32:D35)</f>
        <v>32788.04606237702</v>
      </c>
      <c r="E36" s="45"/>
      <c r="H36" s="30"/>
      <c r="I36" s="30"/>
      <c r="V36" s="231">
        <f>+C35/C36</f>
        <v>6.1500615006150063E-4</v>
      </c>
      <c r="W36" s="428" t="s">
        <v>294</v>
      </c>
      <c r="X36" s="429">
        <v>1</v>
      </c>
      <c r="Y36" s="426">
        <v>22426185.079999998</v>
      </c>
      <c r="Z36" s="237"/>
      <c r="AA36" s="20"/>
    </row>
    <row r="37" spans="1:27" ht="15" customHeight="1" x14ac:dyDescent="0.2">
      <c r="A37" s="29"/>
      <c r="B37" s="610"/>
      <c r="C37" s="611"/>
      <c r="D37" s="579"/>
      <c r="E37" s="45"/>
      <c r="H37" s="30"/>
      <c r="I37" s="30"/>
      <c r="V37" s="238"/>
      <c r="W37" s="345"/>
      <c r="X37" s="346"/>
      <c r="Y37" s="253">
        <v>0</v>
      </c>
      <c r="Z37" s="237"/>
      <c r="AA37" s="20"/>
    </row>
    <row r="38" spans="1:27" ht="15" customHeight="1" x14ac:dyDescent="0.2">
      <c r="A38" s="29"/>
      <c r="B38" s="610"/>
      <c r="C38" s="612"/>
      <c r="D38" s="579"/>
      <c r="E38" s="45"/>
      <c r="H38" s="30"/>
      <c r="I38" s="30"/>
      <c r="V38" s="238"/>
      <c r="W38" s="345"/>
      <c r="X38" s="346"/>
      <c r="Y38" s="253">
        <v>0</v>
      </c>
      <c r="Z38" s="237"/>
      <c r="AA38" s="20"/>
    </row>
    <row r="39" spans="1:27" ht="15" customHeight="1" x14ac:dyDescent="0.2">
      <c r="A39" s="29"/>
      <c r="B39" s="610"/>
      <c r="C39" s="612"/>
      <c r="D39" s="613"/>
      <c r="E39" s="45"/>
      <c r="H39" s="30"/>
      <c r="I39" s="30"/>
      <c r="V39" s="238"/>
      <c r="Z39" s="237"/>
      <c r="AA39" s="20"/>
    </row>
    <row r="40" spans="1:27" ht="15" customHeight="1" x14ac:dyDescent="0.2">
      <c r="A40" s="29"/>
      <c r="B40" s="614"/>
      <c r="E40" s="20"/>
      <c r="H40" s="30"/>
      <c r="I40" s="30"/>
      <c r="V40" s="238"/>
      <c r="Z40" s="237"/>
      <c r="AA40" s="20"/>
    </row>
    <row r="41" spans="1:27" ht="15" customHeight="1" x14ac:dyDescent="0.2">
      <c r="A41" s="29"/>
      <c r="H41" s="30"/>
      <c r="I41" s="30"/>
      <c r="V41" s="239"/>
      <c r="W41" s="233"/>
      <c r="X41" s="234">
        <f>SUM(X33:X38)</f>
        <v>1626</v>
      </c>
      <c r="Y41" s="235">
        <f>SUM(Y33:Y38)</f>
        <v>32788046062.377018</v>
      </c>
      <c r="Z41" s="237"/>
      <c r="AA41" s="20"/>
    </row>
    <row r="42" spans="1:27" ht="15" customHeight="1" x14ac:dyDescent="0.2">
      <c r="A42" s="29"/>
      <c r="E42" s="20"/>
      <c r="H42" s="30"/>
      <c r="I42" s="30"/>
      <c r="X42" s="231"/>
      <c r="Y42" s="228"/>
      <c r="Z42" s="237"/>
      <c r="AA42" s="20"/>
    </row>
    <row r="43" spans="1:27" ht="15" customHeight="1" x14ac:dyDescent="0.2">
      <c r="A43" s="29"/>
      <c r="B43" s="541"/>
      <c r="C43" s="542"/>
      <c r="D43" s="539"/>
      <c r="H43" s="30"/>
      <c r="I43" s="30"/>
      <c r="X43" s="231"/>
      <c r="Y43" s="228"/>
      <c r="Z43" s="237"/>
      <c r="AA43" s="20"/>
    </row>
    <row r="44" spans="1:27" ht="15" customHeight="1" x14ac:dyDescent="0.2">
      <c r="A44" s="29"/>
      <c r="B44" s="541"/>
      <c r="C44" s="542"/>
      <c r="D44" s="539"/>
      <c r="G44" s="70"/>
      <c r="X44" s="231"/>
      <c r="Y44" s="228"/>
      <c r="Z44" s="237"/>
      <c r="AA44" s="20"/>
    </row>
    <row r="45" spans="1:27" ht="15" customHeight="1" x14ac:dyDescent="0.2">
      <c r="A45" s="29"/>
      <c r="B45" s="541"/>
      <c r="C45" s="542"/>
      <c r="D45" s="539"/>
      <c r="X45" s="231"/>
      <c r="Y45" s="228"/>
      <c r="Z45" s="237"/>
      <c r="AA45" s="20"/>
    </row>
    <row r="46" spans="1:27" ht="15" customHeight="1" x14ac:dyDescent="0.2">
      <c r="A46" s="29"/>
      <c r="B46" s="541"/>
      <c r="C46" s="542"/>
      <c r="D46" s="539"/>
      <c r="X46" s="231"/>
      <c r="Y46" s="228"/>
      <c r="Z46" s="237"/>
      <c r="AA46" s="20"/>
    </row>
    <row r="47" spans="1:27" ht="15" customHeight="1" x14ac:dyDescent="0.2">
      <c r="A47" s="29"/>
      <c r="B47" s="541"/>
      <c r="C47" s="542"/>
      <c r="D47" s="539"/>
      <c r="G47" s="10"/>
      <c r="H47" s="10"/>
      <c r="I47" s="10"/>
      <c r="X47" s="231"/>
      <c r="Y47" s="228"/>
      <c r="Z47" s="237"/>
      <c r="AA47" s="20"/>
    </row>
    <row r="48" spans="1:27" ht="15" customHeight="1" x14ac:dyDescent="0.2">
      <c r="A48" s="29"/>
      <c r="B48" s="541"/>
      <c r="C48" s="542"/>
      <c r="D48" s="539"/>
      <c r="G48" s="10"/>
      <c r="H48" s="10"/>
      <c r="I48" s="10"/>
      <c r="X48" s="231"/>
      <c r="Y48" s="228"/>
      <c r="Z48" s="237"/>
      <c r="AA48" s="20"/>
    </row>
    <row r="49" spans="1:27" ht="34.5" customHeight="1" x14ac:dyDescent="0.2">
      <c r="A49" s="29"/>
      <c r="B49" s="740" t="s">
        <v>214</v>
      </c>
      <c r="C49" s="740"/>
      <c r="D49" s="740"/>
      <c r="G49" s="10"/>
      <c r="H49" s="10"/>
      <c r="I49" s="10"/>
      <c r="X49" s="231"/>
      <c r="Y49" s="228"/>
      <c r="Z49" s="237"/>
      <c r="AA49" s="20"/>
    </row>
    <row r="50" spans="1:27" ht="15" customHeight="1" x14ac:dyDescent="0.2">
      <c r="A50" s="29"/>
      <c r="B50" s="541"/>
      <c r="C50" s="542"/>
      <c r="D50" s="539"/>
      <c r="G50" s="10"/>
      <c r="H50" s="10"/>
      <c r="I50" s="10"/>
      <c r="X50" s="231"/>
      <c r="Y50" s="228"/>
      <c r="Z50" s="237"/>
      <c r="AA50" s="20"/>
    </row>
    <row r="51" spans="1:27" ht="15" customHeight="1" x14ac:dyDescent="0.2">
      <c r="A51" s="29"/>
      <c r="B51" s="532" t="s">
        <v>2</v>
      </c>
      <c r="C51" s="532" t="s">
        <v>3</v>
      </c>
      <c r="D51" s="533" t="s">
        <v>158</v>
      </c>
      <c r="E51" s="20"/>
      <c r="F51" s="17"/>
      <c r="G51" s="10"/>
      <c r="H51" s="10"/>
      <c r="I51" s="10"/>
      <c r="X51" s="231"/>
      <c r="Y51" s="228"/>
      <c r="Z51" s="237"/>
      <c r="AA51" s="20"/>
    </row>
    <row r="52" spans="1:27" ht="15" customHeight="1" x14ac:dyDescent="0.2">
      <c r="A52" s="29"/>
      <c r="B52" s="534">
        <v>1</v>
      </c>
      <c r="C52" s="535">
        <f>+C14+C32</f>
        <v>5959</v>
      </c>
      <c r="D52" s="536">
        <f>+D14+D32</f>
        <v>61849.391930457175</v>
      </c>
      <c r="E52" s="20"/>
      <c r="F52" s="17"/>
      <c r="G52" s="10"/>
      <c r="H52" s="10"/>
      <c r="I52" s="10"/>
      <c r="N52" s="79"/>
      <c r="X52" s="231"/>
      <c r="Y52" s="228"/>
      <c r="Z52" s="237"/>
      <c r="AA52" s="20"/>
    </row>
    <row r="53" spans="1:27" ht="15" customHeight="1" x14ac:dyDescent="0.2">
      <c r="A53" s="29"/>
      <c r="B53" s="537">
        <v>1.5</v>
      </c>
      <c r="C53" s="535">
        <f t="shared" ref="C53:D55" si="2">+C15+C33</f>
        <v>1660</v>
      </c>
      <c r="D53" s="536">
        <f>+D15+D33</f>
        <v>16830.020493669839</v>
      </c>
      <c r="E53" s="20"/>
      <c r="F53" s="17"/>
      <c r="G53" s="10"/>
      <c r="H53" s="10"/>
      <c r="I53" s="10"/>
      <c r="X53" s="231"/>
      <c r="Y53" s="228"/>
      <c r="Z53" s="237"/>
      <c r="AA53" s="20"/>
    </row>
    <row r="54" spans="1:27" ht="15" customHeight="1" x14ac:dyDescent="0.2">
      <c r="A54" s="29"/>
      <c r="B54" s="535">
        <v>2</v>
      </c>
      <c r="C54" s="535">
        <f t="shared" si="2"/>
        <v>615</v>
      </c>
      <c r="D54" s="536">
        <f t="shared" si="2"/>
        <v>4391.4814531700003</v>
      </c>
      <c r="E54" s="45"/>
      <c r="F54" s="17"/>
      <c r="G54" s="10"/>
      <c r="H54" s="10"/>
      <c r="I54" s="10"/>
      <c r="X54" s="231"/>
      <c r="Y54" s="228"/>
      <c r="Z54" s="237"/>
      <c r="AA54" s="20"/>
    </row>
    <row r="55" spans="1:27" ht="15" customHeight="1" x14ac:dyDescent="0.2">
      <c r="A55" s="29"/>
      <c r="B55" s="535">
        <v>3</v>
      </c>
      <c r="C55" s="535">
        <f t="shared" si="2"/>
        <v>617</v>
      </c>
      <c r="D55" s="536">
        <f t="shared" si="2"/>
        <v>4176.4971850800002</v>
      </c>
      <c r="E55" s="45"/>
      <c r="F55" s="17"/>
      <c r="G55" s="10"/>
      <c r="H55" s="10"/>
      <c r="I55" s="10"/>
      <c r="X55" s="231"/>
      <c r="Y55" s="228"/>
      <c r="Z55" s="237"/>
      <c r="AA55" s="20"/>
    </row>
    <row r="56" spans="1:27" ht="15" customHeight="1" x14ac:dyDescent="0.2">
      <c r="A56" s="29"/>
      <c r="B56" s="535">
        <v>4</v>
      </c>
      <c r="C56" s="535">
        <f t="shared" ref="C56:D58" si="3">+C18</f>
        <v>341</v>
      </c>
      <c r="D56" s="536">
        <f t="shared" si="3"/>
        <v>2077.52</v>
      </c>
      <c r="E56" s="45"/>
      <c r="F56" s="17"/>
      <c r="G56" s="10"/>
      <c r="H56" s="10"/>
      <c r="I56" s="10"/>
      <c r="X56" s="231"/>
      <c r="Y56" s="228"/>
      <c r="Z56" s="237"/>
      <c r="AA56" s="20"/>
    </row>
    <row r="57" spans="1:27" ht="15" customHeight="1" x14ac:dyDescent="0.2">
      <c r="A57" s="29"/>
      <c r="B57" s="535">
        <v>5</v>
      </c>
      <c r="C57" s="535">
        <f t="shared" si="3"/>
        <v>282</v>
      </c>
      <c r="D57" s="536">
        <f t="shared" si="3"/>
        <v>1542.45</v>
      </c>
      <c r="E57" s="45"/>
      <c r="F57" s="17"/>
      <c r="G57" s="10"/>
      <c r="H57" s="10"/>
      <c r="I57" s="10"/>
      <c r="X57" s="231"/>
      <c r="Y57" s="228"/>
      <c r="Z57" s="237"/>
      <c r="AA57" s="20"/>
    </row>
    <row r="58" spans="1:27" ht="15" customHeight="1" x14ac:dyDescent="0.2">
      <c r="A58" s="29"/>
      <c r="B58" s="535">
        <v>6</v>
      </c>
      <c r="C58" s="535">
        <f t="shared" si="3"/>
        <v>217</v>
      </c>
      <c r="D58" s="536">
        <f t="shared" si="3"/>
        <v>1050.9580000000001</v>
      </c>
      <c r="E58" s="20"/>
      <c r="F58" s="17"/>
      <c r="G58" s="10"/>
      <c r="H58" s="10"/>
      <c r="I58" s="10"/>
      <c r="X58" s="231"/>
      <c r="Y58" s="228"/>
      <c r="Z58" s="237"/>
      <c r="AA58" s="20"/>
    </row>
    <row r="59" spans="1:27" ht="15" customHeight="1" x14ac:dyDescent="0.2">
      <c r="A59" s="29"/>
      <c r="B59" s="532" t="s">
        <v>6</v>
      </c>
      <c r="C59" s="603">
        <f>SUM(C52:C58)</f>
        <v>9691</v>
      </c>
      <c r="D59" s="538">
        <f>SUM(D52:D58)</f>
        <v>91918.319062377021</v>
      </c>
      <c r="F59" s="17"/>
      <c r="G59" s="10"/>
      <c r="H59" s="10"/>
      <c r="I59" s="10"/>
      <c r="X59" s="231"/>
      <c r="Y59" s="228"/>
      <c r="Z59" s="237"/>
      <c r="AA59" s="20"/>
    </row>
    <row r="60" spans="1:27" ht="15" customHeight="1" x14ac:dyDescent="0.2">
      <c r="A60" s="29"/>
      <c r="E60" s="20"/>
      <c r="F60" s="17"/>
      <c r="G60" s="10"/>
      <c r="H60" s="10"/>
      <c r="I60" s="10"/>
      <c r="X60" s="231"/>
      <c r="Y60" s="228"/>
      <c r="Z60" s="237"/>
      <c r="AA60" s="20"/>
    </row>
    <row r="61" spans="1:27" ht="15" customHeight="1" x14ac:dyDescent="0.2">
      <c r="A61" s="29"/>
      <c r="B61" s="541"/>
      <c r="C61" s="540"/>
      <c r="D61" s="539"/>
      <c r="G61" s="10"/>
      <c r="H61" s="10"/>
      <c r="I61" s="10"/>
      <c r="X61" s="231"/>
      <c r="Y61" s="228"/>
      <c r="Z61" s="237"/>
      <c r="AA61" s="20"/>
    </row>
    <row r="62" spans="1:27" ht="15" customHeight="1" x14ac:dyDescent="0.2">
      <c r="A62" s="29"/>
      <c r="B62" s="541"/>
      <c r="C62" s="540"/>
      <c r="D62" s="539"/>
      <c r="F62" s="75"/>
      <c r="X62" s="231"/>
      <c r="Y62" s="228"/>
      <c r="Z62" s="237"/>
      <c r="AA62" s="20"/>
    </row>
    <row r="63" spans="1:27" ht="15" customHeight="1" x14ac:dyDescent="0.2">
      <c r="A63" s="29"/>
      <c r="B63" s="541"/>
      <c r="C63" s="545"/>
      <c r="D63" s="539"/>
      <c r="F63" s="225"/>
      <c r="X63" s="231"/>
      <c r="Y63" s="228"/>
      <c r="Z63" s="237"/>
      <c r="AA63" s="20"/>
    </row>
    <row r="64" spans="1:27" ht="15" customHeight="1" x14ac:dyDescent="0.2">
      <c r="A64" s="29"/>
      <c r="B64" s="541"/>
      <c r="C64" s="542"/>
      <c r="D64" s="539"/>
      <c r="H64" s="71"/>
      <c r="X64" s="231"/>
      <c r="Y64" s="228"/>
      <c r="Z64" s="237"/>
      <c r="AA64" s="20"/>
    </row>
    <row r="65" spans="1:28" ht="15" customHeight="1" x14ac:dyDescent="0.2">
      <c r="A65" s="29"/>
      <c r="B65" s="541"/>
      <c r="C65" s="542"/>
      <c r="D65" s="539"/>
      <c r="H65" s="71"/>
      <c r="X65" s="231"/>
      <c r="Y65" s="228"/>
      <c r="Z65" s="237"/>
      <c r="AA65" s="20"/>
    </row>
    <row r="66" spans="1:28" ht="33.75" customHeight="1" x14ac:dyDescent="0.2">
      <c r="A66" s="29"/>
      <c r="B66" s="740" t="s">
        <v>215</v>
      </c>
      <c r="C66" s="740"/>
      <c r="D66" s="740"/>
      <c r="X66" s="231"/>
      <c r="Y66" s="228"/>
      <c r="Z66" s="237"/>
      <c r="AA66" s="20"/>
    </row>
    <row r="67" spans="1:28" ht="15" customHeight="1" x14ac:dyDescent="0.2">
      <c r="A67" s="29"/>
      <c r="B67" s="541"/>
      <c r="C67" s="542"/>
      <c r="D67" s="539"/>
      <c r="H67" s="30"/>
      <c r="I67" s="30"/>
      <c r="W67" s="791" t="s">
        <v>215</v>
      </c>
      <c r="X67" s="791"/>
      <c r="Y67" s="791"/>
      <c r="Z67" s="237"/>
      <c r="AA67" s="20"/>
    </row>
    <row r="68" spans="1:28" ht="15" customHeight="1" x14ac:dyDescent="0.2">
      <c r="A68" s="29"/>
      <c r="B68" s="532" t="s">
        <v>58</v>
      </c>
      <c r="C68" s="532" t="s">
        <v>3</v>
      </c>
      <c r="D68" s="533" t="s">
        <v>158</v>
      </c>
      <c r="E68" s="76"/>
      <c r="F68" s="17"/>
      <c r="H68" s="30"/>
      <c r="I68" s="30"/>
      <c r="P68" s="77"/>
      <c r="Q68" s="77"/>
      <c r="R68" s="77"/>
      <c r="S68" s="77"/>
      <c r="T68" s="77"/>
      <c r="U68" s="77"/>
      <c r="V68" s="231"/>
      <c r="W68" s="240" t="s">
        <v>54</v>
      </c>
      <c r="X68" s="241">
        <v>2539</v>
      </c>
      <c r="Y68" s="242">
        <v>27037835110.83371</v>
      </c>
      <c r="AA68" s="20"/>
    </row>
    <row r="69" spans="1:28" ht="14.25" customHeight="1" x14ac:dyDescent="0.2">
      <c r="A69" s="29"/>
      <c r="B69" s="546" t="s">
        <v>54</v>
      </c>
      <c r="C69" s="543">
        <f>+X68</f>
        <v>2539</v>
      </c>
      <c r="D69" s="536">
        <f>+Y68/1000000</f>
        <v>27037.835110833708</v>
      </c>
      <c r="E69" s="76"/>
      <c r="F69" s="17"/>
      <c r="H69" s="30"/>
      <c r="I69" s="30"/>
      <c r="P69" s="77"/>
      <c r="Q69" s="77"/>
      <c r="R69" s="77"/>
      <c r="S69" s="77"/>
      <c r="T69" s="77"/>
      <c r="U69" s="77"/>
      <c r="V69" s="231"/>
      <c r="W69" s="240" t="s">
        <v>55</v>
      </c>
      <c r="X69" s="241">
        <v>3570</v>
      </c>
      <c r="Y69" s="242">
        <v>37462697926.451355</v>
      </c>
      <c r="AA69" s="20"/>
    </row>
    <row r="70" spans="1:28" ht="15" customHeight="1" x14ac:dyDescent="0.2">
      <c r="A70" s="29"/>
      <c r="B70" s="547" t="s">
        <v>55</v>
      </c>
      <c r="C70" s="543">
        <f>+X69</f>
        <v>3570</v>
      </c>
      <c r="D70" s="536">
        <f>+Y69/1000000</f>
        <v>37462.697926451357</v>
      </c>
      <c r="E70" s="76"/>
      <c r="F70" s="17"/>
      <c r="H70" s="30"/>
      <c r="I70" s="30"/>
      <c r="P70" s="77"/>
      <c r="Q70" s="77"/>
      <c r="R70" s="77"/>
      <c r="S70" s="77"/>
      <c r="T70" s="77"/>
      <c r="U70" s="77"/>
      <c r="V70" s="231"/>
      <c r="W70" s="240" t="s">
        <v>56</v>
      </c>
      <c r="X70" s="241">
        <v>3582</v>
      </c>
      <c r="Y70" s="242">
        <v>27417786025.091972</v>
      </c>
      <c r="AA70" s="20"/>
    </row>
    <row r="71" spans="1:28" ht="15" customHeight="1" x14ac:dyDescent="0.2">
      <c r="A71" s="29"/>
      <c r="B71" s="547" t="s">
        <v>56</v>
      </c>
      <c r="C71" s="543">
        <f>+X70</f>
        <v>3582</v>
      </c>
      <c r="D71" s="536">
        <f>+Y70/1000000</f>
        <v>27417.786025091973</v>
      </c>
      <c r="E71" s="76"/>
      <c r="F71" s="17"/>
      <c r="H71" s="30"/>
      <c r="I71" s="30"/>
      <c r="P71" s="22"/>
      <c r="Q71" s="22"/>
      <c r="R71" s="22"/>
      <c r="S71" s="22"/>
      <c r="T71" s="22"/>
      <c r="U71" s="22"/>
      <c r="V71" s="238"/>
      <c r="W71" s="233" t="s">
        <v>30</v>
      </c>
      <c r="X71" s="234">
        <f>SUM(X68:X70)</f>
        <v>9691</v>
      </c>
      <c r="Y71" s="235">
        <f>SUM(Y68:Y70)</f>
        <v>91918319062.377045</v>
      </c>
      <c r="AA71" s="20"/>
    </row>
    <row r="72" spans="1:28" ht="15" customHeight="1" x14ac:dyDescent="0.2">
      <c r="A72" s="29"/>
      <c r="B72" s="548" t="s">
        <v>6</v>
      </c>
      <c r="C72" s="603">
        <f>SUM(C69:C71)</f>
        <v>9691</v>
      </c>
      <c r="D72" s="538">
        <f>SUM(D69:D71)</f>
        <v>91918.319062377035</v>
      </c>
      <c r="E72" s="76"/>
      <c r="F72" s="17"/>
      <c r="H72" s="30"/>
      <c r="I72" s="30"/>
      <c r="N72" s="79"/>
      <c r="O72" s="21"/>
      <c r="P72" s="22"/>
      <c r="Q72" s="22"/>
      <c r="R72" s="22"/>
      <c r="S72" s="22"/>
      <c r="T72" s="22"/>
      <c r="U72" s="22"/>
      <c r="X72" s="229"/>
      <c r="Y72" s="228"/>
      <c r="AA72" s="20"/>
    </row>
    <row r="73" spans="1:28" ht="15" customHeight="1" x14ac:dyDescent="0.2">
      <c r="A73" s="29"/>
      <c r="B73" s="549" t="s">
        <v>57</v>
      </c>
      <c r="C73" s="550"/>
      <c r="D73" s="551"/>
      <c r="E73" s="76"/>
      <c r="F73" s="17"/>
      <c r="H73" s="30"/>
      <c r="I73" s="30"/>
      <c r="P73" s="22"/>
      <c r="Q73" s="22"/>
      <c r="R73" s="22"/>
      <c r="S73" s="22"/>
      <c r="T73" s="22"/>
      <c r="U73" s="22"/>
      <c r="X73" s="229"/>
      <c r="Y73" s="228"/>
      <c r="AA73" s="20"/>
      <c r="AB73" s="14"/>
    </row>
    <row r="74" spans="1:28" ht="15" customHeight="1" x14ac:dyDescent="0.2">
      <c r="A74" s="29"/>
      <c r="E74" s="76"/>
      <c r="F74" s="17"/>
      <c r="H74" s="30"/>
      <c r="I74" s="30"/>
      <c r="P74" s="22"/>
      <c r="Q74" s="22"/>
      <c r="R74" s="22"/>
      <c r="S74" s="22"/>
      <c r="T74" s="22"/>
      <c r="U74" s="22"/>
      <c r="X74" s="229"/>
      <c r="Y74" s="228"/>
      <c r="AA74" s="20"/>
      <c r="AB74" s="14"/>
    </row>
    <row r="75" spans="1:28" x14ac:dyDescent="0.2">
      <c r="A75" s="29"/>
      <c r="B75" s="794" t="s">
        <v>375</v>
      </c>
      <c r="C75" s="794"/>
      <c r="D75" s="794"/>
      <c r="E75" s="9"/>
      <c r="F75" s="78"/>
      <c r="H75" s="30"/>
      <c r="I75" s="30"/>
      <c r="P75" s="22"/>
      <c r="Q75" s="22"/>
      <c r="R75" s="22"/>
      <c r="S75" s="22"/>
      <c r="T75" s="22"/>
      <c r="U75" s="22"/>
      <c r="X75" s="229"/>
      <c r="Y75" s="228"/>
      <c r="AA75" s="20"/>
      <c r="AB75" s="14"/>
    </row>
    <row r="76" spans="1:28" ht="30" x14ac:dyDescent="0.2">
      <c r="A76" s="29"/>
      <c r="B76" s="552" t="s">
        <v>54</v>
      </c>
      <c r="C76" s="795" t="s">
        <v>372</v>
      </c>
      <c r="D76" s="796"/>
      <c r="F76" s="17"/>
      <c r="G76" s="17"/>
      <c r="P76" s="22"/>
      <c r="Q76" s="22"/>
      <c r="R76" s="22"/>
      <c r="S76" s="22"/>
      <c r="T76" s="22"/>
      <c r="U76" s="22"/>
      <c r="W76" s="243"/>
      <c r="X76" s="229"/>
      <c r="Y76" s="228"/>
      <c r="AA76" s="20"/>
      <c r="AB76" s="14"/>
    </row>
    <row r="77" spans="1:28" ht="26.25" customHeight="1" x14ac:dyDescent="0.2">
      <c r="A77" s="29"/>
      <c r="B77" s="553" t="s">
        <v>55</v>
      </c>
      <c r="C77" s="797" t="s">
        <v>373</v>
      </c>
      <c r="D77" s="798"/>
      <c r="F77" s="17"/>
      <c r="G77" s="17"/>
      <c r="P77" s="22"/>
      <c r="Q77" s="22"/>
      <c r="R77" s="22"/>
      <c r="S77" s="22"/>
      <c r="T77" s="22"/>
      <c r="U77" s="22"/>
      <c r="X77" s="229"/>
      <c r="Y77" s="228"/>
      <c r="AA77" s="20"/>
      <c r="AB77" s="14"/>
    </row>
    <row r="78" spans="1:28" ht="41.45" customHeight="1" x14ac:dyDescent="0.2">
      <c r="A78" s="29"/>
      <c r="B78" s="553" t="s">
        <v>56</v>
      </c>
      <c r="C78" s="744" t="s">
        <v>374</v>
      </c>
      <c r="D78" s="745"/>
      <c r="F78" s="17"/>
      <c r="G78" s="17"/>
      <c r="P78" s="22"/>
      <c r="Q78" s="22"/>
      <c r="R78" s="22"/>
      <c r="S78" s="22"/>
      <c r="T78" s="22"/>
      <c r="U78" s="22"/>
      <c r="X78" s="229"/>
      <c r="Y78" s="228"/>
      <c r="AA78" s="20"/>
      <c r="AB78" s="14"/>
    </row>
    <row r="79" spans="1:28" x14ac:dyDescent="0.2">
      <c r="A79" s="29"/>
      <c r="F79" s="17"/>
      <c r="G79" s="17"/>
      <c r="P79" s="22"/>
      <c r="Q79" s="22"/>
      <c r="R79" s="22"/>
      <c r="S79" s="22"/>
      <c r="T79" s="22"/>
      <c r="U79" s="22"/>
      <c r="X79" s="229"/>
      <c r="Y79" s="228"/>
      <c r="AB79" s="14"/>
    </row>
    <row r="80" spans="1:28" x14ac:dyDescent="0.2">
      <c r="A80" s="29"/>
      <c r="F80" s="17"/>
      <c r="G80" s="17"/>
      <c r="P80" s="22"/>
      <c r="Q80" s="22"/>
      <c r="R80" s="22"/>
      <c r="S80" s="22"/>
      <c r="T80" s="22"/>
      <c r="U80" s="22"/>
      <c r="X80" s="229"/>
      <c r="Y80" s="228"/>
      <c r="AB80" s="14"/>
    </row>
    <row r="81" spans="1:28" ht="15" customHeight="1" x14ac:dyDescent="0.2">
      <c r="A81" s="29"/>
      <c r="F81" s="17"/>
      <c r="G81" s="17"/>
      <c r="W81" s="228"/>
      <c r="Y81" s="228"/>
      <c r="AB81" s="14"/>
    </row>
    <row r="82" spans="1:28" ht="26.25" customHeight="1" x14ac:dyDescent="0.2">
      <c r="A82" s="26"/>
      <c r="B82" s="740" t="s">
        <v>217</v>
      </c>
      <c r="C82" s="740"/>
      <c r="D82" s="740"/>
      <c r="F82" s="35"/>
      <c r="G82" s="17"/>
      <c r="W82" s="228"/>
      <c r="Y82" s="228"/>
      <c r="AB82" s="14"/>
    </row>
    <row r="83" spans="1:28" x14ac:dyDescent="0.2">
      <c r="A83" s="26"/>
      <c r="B83" s="554"/>
      <c r="C83" s="555"/>
      <c r="F83" s="35"/>
      <c r="G83" s="17"/>
      <c r="Y83" s="228"/>
      <c r="AB83" s="14"/>
    </row>
    <row r="84" spans="1:28" ht="23.25" customHeight="1" x14ac:dyDescent="0.2">
      <c r="A84" s="29"/>
      <c r="B84" s="556" t="s">
        <v>216</v>
      </c>
      <c r="C84" s="532" t="s">
        <v>3</v>
      </c>
      <c r="D84" s="533" t="s">
        <v>158</v>
      </c>
      <c r="F84" s="17"/>
      <c r="G84" s="17"/>
      <c r="W84" s="792" t="s">
        <v>217</v>
      </c>
      <c r="X84" s="792"/>
      <c r="Y84" s="792"/>
      <c r="AB84" s="14"/>
    </row>
    <row r="85" spans="1:28" ht="30" customHeight="1" x14ac:dyDescent="0.2">
      <c r="A85" s="29"/>
      <c r="B85" s="557" t="s">
        <v>167</v>
      </c>
      <c r="C85" s="543">
        <f>+X86</f>
        <v>1100</v>
      </c>
      <c r="D85" s="536">
        <f>+Y86/1000000</f>
        <v>7052.6980000000003</v>
      </c>
      <c r="F85" s="17"/>
      <c r="G85" s="17"/>
      <c r="W85" s="348" t="s">
        <v>10</v>
      </c>
      <c r="X85" s="349" t="s">
        <v>5</v>
      </c>
      <c r="Y85" s="348" t="s">
        <v>4</v>
      </c>
      <c r="AB85" s="14"/>
    </row>
    <row r="86" spans="1:28" ht="30" customHeight="1" x14ac:dyDescent="0.25">
      <c r="A86" s="13"/>
      <c r="B86" s="543" t="s">
        <v>168</v>
      </c>
      <c r="C86" s="543">
        <f t="shared" ref="C86:C91" si="4">+X87</f>
        <v>979</v>
      </c>
      <c r="D86" s="536">
        <f t="shared" ref="D86:D91" si="5">+Y87/1000000</f>
        <v>6975.2259999999997</v>
      </c>
      <c r="F86" s="17"/>
      <c r="G86" s="17"/>
      <c r="W86" s="466" t="s">
        <v>167</v>
      </c>
      <c r="X86" s="467">
        <v>1100</v>
      </c>
      <c r="Y86" s="468">
        <v>7052698000</v>
      </c>
      <c r="AB86" s="14"/>
    </row>
    <row r="87" spans="1:28" ht="30" customHeight="1" x14ac:dyDescent="0.25">
      <c r="B87" s="557" t="s">
        <v>14</v>
      </c>
      <c r="C87" s="543">
        <f t="shared" si="4"/>
        <v>834</v>
      </c>
      <c r="D87" s="536">
        <f t="shared" si="5"/>
        <v>6248.1149999999998</v>
      </c>
      <c r="F87" s="17"/>
      <c r="G87" s="17"/>
      <c r="W87" s="466" t="s">
        <v>168</v>
      </c>
      <c r="X87" s="467">
        <v>979</v>
      </c>
      <c r="Y87" s="468">
        <v>6975226000</v>
      </c>
      <c r="AB87" s="14"/>
    </row>
    <row r="88" spans="1:28" ht="30" customHeight="1" x14ac:dyDescent="0.25">
      <c r="A88" s="13"/>
      <c r="B88" s="543" t="s">
        <v>15</v>
      </c>
      <c r="C88" s="543">
        <f t="shared" si="4"/>
        <v>545</v>
      </c>
      <c r="D88" s="536">
        <f t="shared" si="5"/>
        <v>4038.65</v>
      </c>
      <c r="F88" s="17"/>
      <c r="G88" s="17"/>
      <c r="W88" s="466" t="s">
        <v>14</v>
      </c>
      <c r="X88" s="467">
        <v>834</v>
      </c>
      <c r="Y88" s="468">
        <v>6248115000</v>
      </c>
      <c r="AB88" s="14"/>
    </row>
    <row r="89" spans="1:28" ht="30" customHeight="1" x14ac:dyDescent="0.25">
      <c r="A89" s="13"/>
      <c r="B89" s="557" t="s">
        <v>16</v>
      </c>
      <c r="C89" s="543">
        <f t="shared" si="4"/>
        <v>1671</v>
      </c>
      <c r="D89" s="536">
        <f t="shared" si="5"/>
        <v>12858.778</v>
      </c>
      <c r="F89" s="17"/>
      <c r="G89" s="17"/>
      <c r="W89" s="466" t="s">
        <v>15</v>
      </c>
      <c r="X89" s="467">
        <v>545</v>
      </c>
      <c r="Y89" s="468">
        <v>4038650000</v>
      </c>
      <c r="AB89" s="14"/>
    </row>
    <row r="90" spans="1:28" ht="30" customHeight="1" x14ac:dyDescent="0.25">
      <c r="A90" s="13"/>
      <c r="B90" s="543" t="s">
        <v>18</v>
      </c>
      <c r="C90" s="543">
        <f t="shared" si="4"/>
        <v>1470</v>
      </c>
      <c r="D90" s="536">
        <f t="shared" si="5"/>
        <v>11069.004000000001</v>
      </c>
      <c r="F90" s="17"/>
      <c r="G90" s="17"/>
      <c r="W90" s="466" t="s">
        <v>16</v>
      </c>
      <c r="X90" s="467">
        <v>1671</v>
      </c>
      <c r="Y90" s="468">
        <v>12858778000</v>
      </c>
      <c r="AB90" s="14"/>
    </row>
    <row r="91" spans="1:28" ht="30" customHeight="1" x14ac:dyDescent="0.25">
      <c r="A91" s="13"/>
      <c r="B91" s="557" t="s">
        <v>17</v>
      </c>
      <c r="C91" s="543">
        <f t="shared" si="4"/>
        <v>1466</v>
      </c>
      <c r="D91" s="536">
        <f t="shared" si="5"/>
        <v>10887.802</v>
      </c>
      <c r="F91" s="17"/>
      <c r="G91" s="17"/>
      <c r="W91" s="466" t="s">
        <v>18</v>
      </c>
      <c r="X91" s="467">
        <v>1470</v>
      </c>
      <c r="Y91" s="468">
        <v>11069004000</v>
      </c>
      <c r="AB91" s="14"/>
    </row>
    <row r="92" spans="1:28" x14ac:dyDescent="0.25">
      <c r="A92" s="13"/>
      <c r="B92" s="558" t="s">
        <v>6</v>
      </c>
      <c r="C92" s="603">
        <f>SUM(C85:C91)</f>
        <v>8065</v>
      </c>
      <c r="D92" s="538">
        <f>SUM(D85:D91)</f>
        <v>59130.273000000001</v>
      </c>
      <c r="F92" s="17"/>
      <c r="G92" s="17"/>
      <c r="W92" s="466" t="s">
        <v>17</v>
      </c>
      <c r="X92" s="467">
        <v>1466</v>
      </c>
      <c r="Y92" s="468">
        <v>10887802000</v>
      </c>
      <c r="AB92" s="14"/>
    </row>
    <row r="93" spans="1:28" x14ac:dyDescent="0.2">
      <c r="A93" s="29"/>
      <c r="F93" s="17"/>
      <c r="G93" s="17"/>
      <c r="W93" s="350"/>
      <c r="X93" s="352">
        <f>SUM(X86:X92)</f>
        <v>8065</v>
      </c>
      <c r="Y93" s="351">
        <f>SUM(Y86:Y92)</f>
        <v>59130273000</v>
      </c>
      <c r="AB93" s="14"/>
    </row>
    <row r="94" spans="1:28" x14ac:dyDescent="0.2">
      <c r="A94" s="29"/>
      <c r="F94" s="17"/>
      <c r="G94" s="17"/>
      <c r="Y94" s="228"/>
      <c r="AB94" s="14"/>
    </row>
    <row r="95" spans="1:28" x14ac:dyDescent="0.2">
      <c r="A95" s="26"/>
      <c r="B95" s="554"/>
      <c r="C95" s="555"/>
      <c r="F95" s="35"/>
      <c r="G95" s="35"/>
      <c r="H95" s="35"/>
      <c r="I95" s="35"/>
      <c r="Y95" s="228"/>
      <c r="AB95" s="14"/>
    </row>
    <row r="96" spans="1:28" ht="27" customHeight="1" x14ac:dyDescent="0.2">
      <c r="A96" s="26"/>
      <c r="B96" s="740" t="s">
        <v>218</v>
      </c>
      <c r="C96" s="740"/>
      <c r="D96" s="740"/>
      <c r="F96" s="35"/>
      <c r="G96" s="35"/>
      <c r="H96" s="35"/>
      <c r="I96" s="35"/>
      <c r="W96" s="793" t="s">
        <v>218</v>
      </c>
      <c r="X96" s="793"/>
      <c r="Y96" s="793"/>
      <c r="AB96" s="14"/>
    </row>
    <row r="97" spans="1:31" ht="12.75" customHeight="1" x14ac:dyDescent="0.2">
      <c r="A97" s="26"/>
      <c r="B97" s="554"/>
      <c r="C97" s="555"/>
      <c r="F97" s="35"/>
      <c r="G97" s="35"/>
      <c r="H97" s="35"/>
      <c r="I97" s="35"/>
      <c r="W97" s="793"/>
      <c r="X97" s="793"/>
      <c r="Y97" s="793"/>
      <c r="AB97" s="14"/>
    </row>
    <row r="98" spans="1:31" ht="31.5" customHeight="1" x14ac:dyDescent="0.2">
      <c r="A98" s="29"/>
      <c r="B98" s="556" t="s">
        <v>169</v>
      </c>
      <c r="C98" s="532" t="s">
        <v>3</v>
      </c>
      <c r="D98" s="533" t="s">
        <v>158</v>
      </c>
      <c r="F98" s="35"/>
      <c r="G98" s="35"/>
      <c r="H98" s="35"/>
      <c r="I98" s="35"/>
      <c r="W98" s="353" t="s">
        <v>10</v>
      </c>
      <c r="X98" s="356" t="s">
        <v>5</v>
      </c>
      <c r="Y98" s="353" t="s">
        <v>4</v>
      </c>
      <c r="AB98" s="14"/>
      <c r="AE98" s="14"/>
    </row>
    <row r="99" spans="1:31" s="42" customFormat="1" ht="30" customHeight="1" x14ac:dyDescent="0.25">
      <c r="A99" s="43"/>
      <c r="B99" s="557" t="s">
        <v>167</v>
      </c>
      <c r="C99" s="543">
        <f t="shared" ref="C99:C105" si="6">+X99</f>
        <v>154</v>
      </c>
      <c r="D99" s="559">
        <f t="shared" ref="D99:D105" si="7">+Y99/1000000</f>
        <v>3862.73197527</v>
      </c>
      <c r="F99" s="53"/>
      <c r="G99" s="53"/>
      <c r="H99" s="53"/>
      <c r="I99" s="53"/>
      <c r="L99" s="385"/>
      <c r="P99" s="54"/>
      <c r="Q99" s="54"/>
      <c r="R99" s="54"/>
      <c r="S99" s="54"/>
      <c r="T99" s="54"/>
      <c r="U99" s="54"/>
      <c r="V99" s="208"/>
      <c r="W99" s="466" t="s">
        <v>167</v>
      </c>
      <c r="X99" s="467">
        <v>154</v>
      </c>
      <c r="Y99" s="468">
        <v>3862731975.27</v>
      </c>
      <c r="Z99" s="227"/>
      <c r="AA99" s="17"/>
      <c r="AB99" s="14"/>
      <c r="AC99" s="17"/>
      <c r="AE99" s="56"/>
    </row>
    <row r="100" spans="1:31" s="42" customFormat="1" ht="30" customHeight="1" x14ac:dyDescent="0.25">
      <c r="A100" s="38"/>
      <c r="B100" s="543" t="s">
        <v>168</v>
      </c>
      <c r="C100" s="543">
        <f t="shared" si="6"/>
        <v>103</v>
      </c>
      <c r="D100" s="559">
        <f t="shared" si="7"/>
        <v>1793.20248573</v>
      </c>
      <c r="F100" s="53"/>
      <c r="G100" s="53"/>
      <c r="H100" s="53"/>
      <c r="I100" s="53"/>
      <c r="L100" s="385"/>
      <c r="P100" s="54"/>
      <c r="Q100" s="54"/>
      <c r="R100" s="54"/>
      <c r="S100" s="54"/>
      <c r="T100" s="54"/>
      <c r="U100" s="54"/>
      <c r="V100" s="208"/>
      <c r="W100" s="466" t="s">
        <v>168</v>
      </c>
      <c r="X100" s="467">
        <v>103</v>
      </c>
      <c r="Y100" s="468">
        <v>1793202485.73</v>
      </c>
      <c r="Z100" s="227"/>
      <c r="AA100" s="17"/>
      <c r="AB100" s="14"/>
      <c r="AC100" s="17"/>
      <c r="AE100" s="56"/>
    </row>
    <row r="101" spans="1:31" s="42" customFormat="1" ht="30" customHeight="1" x14ac:dyDescent="0.25">
      <c r="B101" s="557" t="s">
        <v>14</v>
      </c>
      <c r="C101" s="543">
        <f t="shared" si="6"/>
        <v>575</v>
      </c>
      <c r="D101" s="559">
        <f t="shared" si="7"/>
        <v>14325.474412106199</v>
      </c>
      <c r="F101" s="53"/>
      <c r="G101" s="53"/>
      <c r="H101" s="53"/>
      <c r="I101" s="53"/>
      <c r="L101" s="385"/>
      <c r="P101" s="54"/>
      <c r="Q101" s="54"/>
      <c r="R101" s="54"/>
      <c r="S101" s="54"/>
      <c r="T101" s="54"/>
      <c r="U101" s="54"/>
      <c r="V101" s="208"/>
      <c r="W101" s="466" t="s">
        <v>14</v>
      </c>
      <c r="X101" s="467">
        <v>575</v>
      </c>
      <c r="Y101" s="468">
        <v>14325474412.106199</v>
      </c>
      <c r="Z101" s="227"/>
      <c r="AA101" s="17"/>
      <c r="AB101" s="14"/>
      <c r="AC101" s="17"/>
      <c r="AE101" s="56"/>
    </row>
    <row r="102" spans="1:31" s="42" customFormat="1" ht="30" customHeight="1" x14ac:dyDescent="0.25">
      <c r="A102" s="38"/>
      <c r="B102" s="543" t="s">
        <v>15</v>
      </c>
      <c r="C102" s="543">
        <f t="shared" si="6"/>
        <v>38</v>
      </c>
      <c r="D102" s="559">
        <f t="shared" si="7"/>
        <v>653.39217266999992</v>
      </c>
      <c r="F102" s="53"/>
      <c r="G102" s="53"/>
      <c r="H102" s="53"/>
      <c r="I102" s="53"/>
      <c r="L102" s="385"/>
      <c r="P102" s="54"/>
      <c r="Q102" s="54"/>
      <c r="R102" s="54"/>
      <c r="S102" s="54"/>
      <c r="T102" s="54"/>
      <c r="U102" s="54"/>
      <c r="V102" s="208"/>
      <c r="W102" s="466" t="s">
        <v>15</v>
      </c>
      <c r="X102" s="467">
        <v>38</v>
      </c>
      <c r="Y102" s="468">
        <v>653392172.66999996</v>
      </c>
      <c r="Z102" s="227"/>
      <c r="AA102" s="17"/>
      <c r="AB102" s="14"/>
      <c r="AC102" s="17"/>
      <c r="AE102" s="56"/>
    </row>
    <row r="103" spans="1:31" s="42" customFormat="1" ht="30" customHeight="1" x14ac:dyDescent="0.25">
      <c r="A103" s="38"/>
      <c r="B103" s="557" t="s">
        <v>16</v>
      </c>
      <c r="C103" s="543">
        <f t="shared" si="6"/>
        <v>188</v>
      </c>
      <c r="D103" s="559">
        <f t="shared" si="7"/>
        <v>2657.5567618200002</v>
      </c>
      <c r="F103" s="53"/>
      <c r="G103" s="53"/>
      <c r="H103" s="53"/>
      <c r="I103" s="53"/>
      <c r="L103" s="385"/>
      <c r="P103" s="54"/>
      <c r="Q103" s="54"/>
      <c r="R103" s="54"/>
      <c r="S103" s="54"/>
      <c r="T103" s="54"/>
      <c r="U103" s="54"/>
      <c r="V103" s="208"/>
      <c r="W103" s="466" t="s">
        <v>16</v>
      </c>
      <c r="X103" s="467">
        <v>188</v>
      </c>
      <c r="Y103" s="468">
        <v>2657556761.8200002</v>
      </c>
      <c r="Z103" s="227"/>
      <c r="AA103" s="17"/>
      <c r="AB103" s="14"/>
      <c r="AC103" s="17"/>
      <c r="AE103" s="56"/>
    </row>
    <row r="104" spans="1:31" s="42" customFormat="1" ht="30" customHeight="1" x14ac:dyDescent="0.25">
      <c r="A104" s="38"/>
      <c r="B104" s="543" t="s">
        <v>18</v>
      </c>
      <c r="C104" s="543">
        <f t="shared" si="6"/>
        <v>475</v>
      </c>
      <c r="D104" s="559">
        <f t="shared" si="7"/>
        <v>8111.3521519006299</v>
      </c>
      <c r="F104" s="53"/>
      <c r="G104" s="53"/>
      <c r="H104" s="53"/>
      <c r="I104" s="53"/>
      <c r="L104" s="385"/>
      <c r="P104" s="54"/>
      <c r="Q104" s="54"/>
      <c r="R104" s="54"/>
      <c r="S104" s="54"/>
      <c r="T104" s="54"/>
      <c r="U104" s="54"/>
      <c r="V104" s="208"/>
      <c r="W104" s="466" t="s">
        <v>18</v>
      </c>
      <c r="X104" s="467">
        <v>475</v>
      </c>
      <c r="Y104" s="468">
        <v>8111352151.90063</v>
      </c>
      <c r="Z104" s="227"/>
      <c r="AA104" s="17"/>
      <c r="AB104" s="14"/>
      <c r="AC104" s="17"/>
      <c r="AE104" s="56"/>
    </row>
    <row r="105" spans="1:31" s="42" customFormat="1" ht="30" customHeight="1" x14ac:dyDescent="0.25">
      <c r="A105" s="38"/>
      <c r="B105" s="557" t="s">
        <v>17</v>
      </c>
      <c r="C105" s="543">
        <f t="shared" si="6"/>
        <v>93</v>
      </c>
      <c r="D105" s="559">
        <f t="shared" si="7"/>
        <v>1384.3361028800002</v>
      </c>
      <c r="F105" s="53"/>
      <c r="G105" s="53"/>
      <c r="H105" s="53"/>
      <c r="I105" s="53"/>
      <c r="L105" s="385"/>
      <c r="P105" s="54"/>
      <c r="Q105" s="54"/>
      <c r="R105" s="54"/>
      <c r="S105" s="54"/>
      <c r="T105" s="54"/>
      <c r="U105" s="54"/>
      <c r="V105" s="208"/>
      <c r="W105" s="466" t="s">
        <v>17</v>
      </c>
      <c r="X105" s="467">
        <v>93</v>
      </c>
      <c r="Y105" s="468">
        <v>1384336102.8800001</v>
      </c>
      <c r="Z105" s="227"/>
      <c r="AA105" s="17"/>
      <c r="AB105" s="14"/>
      <c r="AC105" s="17"/>
      <c r="AE105" s="56"/>
    </row>
    <row r="106" spans="1:31" x14ac:dyDescent="0.2">
      <c r="A106" s="13"/>
      <c r="B106" s="558" t="s">
        <v>6</v>
      </c>
      <c r="C106" s="603">
        <f>SUM(C99:C105)</f>
        <v>1626</v>
      </c>
      <c r="D106" s="538">
        <f>SUM(D99:D105)</f>
        <v>32788.04606237683</v>
      </c>
      <c r="F106" s="35"/>
      <c r="G106" s="35"/>
      <c r="H106" s="35"/>
      <c r="I106" s="35"/>
      <c r="W106" s="350" t="s">
        <v>6</v>
      </c>
      <c r="X106" s="354">
        <f>SUM(X99:X105)</f>
        <v>1626</v>
      </c>
      <c r="Y106" s="355">
        <f>SUM(Y99:Y105)</f>
        <v>32788046062.376831</v>
      </c>
      <c r="AB106" s="14"/>
      <c r="AE106" s="14"/>
    </row>
    <row r="107" spans="1:31" x14ac:dyDescent="0.2">
      <c r="A107" s="29"/>
      <c r="C107" s="560"/>
      <c r="D107" s="561"/>
      <c r="F107" s="35"/>
      <c r="G107" s="35"/>
      <c r="H107" s="35"/>
      <c r="I107" s="35"/>
      <c r="Y107" s="228"/>
      <c r="AB107" s="14"/>
    </row>
    <row r="108" spans="1:31" x14ac:dyDescent="0.2">
      <c r="A108" s="26"/>
      <c r="B108" s="554"/>
      <c r="C108" s="555"/>
      <c r="D108" s="562"/>
      <c r="F108" s="35"/>
      <c r="G108" s="35"/>
      <c r="H108" s="35"/>
      <c r="I108" s="35"/>
      <c r="Y108" s="228"/>
      <c r="AB108" s="14"/>
    </row>
    <row r="109" spans="1:31" ht="12.75" customHeight="1" x14ac:dyDescent="0.2">
      <c r="A109" s="26"/>
      <c r="C109" s="396"/>
      <c r="F109" s="35"/>
      <c r="G109" s="35"/>
      <c r="H109" s="35"/>
      <c r="I109" s="35"/>
      <c r="Y109" s="228"/>
      <c r="AB109" s="14"/>
    </row>
    <row r="110" spans="1:31" ht="26.25" customHeight="1" x14ac:dyDescent="0.2">
      <c r="A110" s="26"/>
      <c r="B110" s="740" t="s">
        <v>219</v>
      </c>
      <c r="C110" s="740"/>
      <c r="D110" s="740"/>
      <c r="F110" s="35"/>
      <c r="G110" s="35"/>
      <c r="H110" s="35"/>
      <c r="I110" s="35"/>
      <c r="Y110" s="228"/>
      <c r="AB110" s="14"/>
    </row>
    <row r="111" spans="1:31" x14ac:dyDescent="0.2">
      <c r="A111" s="29"/>
      <c r="F111" s="35"/>
      <c r="G111" s="35"/>
      <c r="H111" s="35"/>
      <c r="I111" s="35"/>
      <c r="K111" s="20"/>
      <c r="Y111" s="228"/>
      <c r="AB111" s="14"/>
    </row>
    <row r="112" spans="1:31" ht="15" customHeight="1" x14ac:dyDescent="0.2">
      <c r="A112" s="29"/>
      <c r="B112" s="558" t="s">
        <v>170</v>
      </c>
      <c r="C112" s="532" t="s">
        <v>3</v>
      </c>
      <c r="D112" s="533" t="s">
        <v>158</v>
      </c>
      <c r="F112" s="17"/>
      <c r="G112" s="35"/>
      <c r="H112" s="35"/>
      <c r="I112" s="35"/>
      <c r="K112" s="20"/>
      <c r="Y112" s="228"/>
      <c r="AB112" s="14"/>
    </row>
    <row r="113" spans="1:34" s="42" customFormat="1" ht="30" customHeight="1" x14ac:dyDescent="0.2">
      <c r="A113" s="43"/>
      <c r="B113" s="557" t="s">
        <v>167</v>
      </c>
      <c r="C113" s="543">
        <f>+C85+C99</f>
        <v>1254</v>
      </c>
      <c r="D113" s="559">
        <f>+D85+D99</f>
        <v>10915.429975270001</v>
      </c>
      <c r="G113" s="53"/>
      <c r="H113" s="53"/>
      <c r="I113" s="53"/>
      <c r="K113" s="40"/>
      <c r="L113" s="385"/>
      <c r="P113" s="54"/>
      <c r="Q113" s="54"/>
      <c r="R113" s="54"/>
      <c r="S113" s="54"/>
      <c r="T113" s="54"/>
      <c r="U113" s="54"/>
      <c r="V113" s="208"/>
      <c r="W113" s="227"/>
      <c r="X113" s="227"/>
      <c r="Y113" s="208"/>
      <c r="Z113" s="227"/>
      <c r="AB113" s="56"/>
    </row>
    <row r="114" spans="1:34" s="42" customFormat="1" ht="30" customHeight="1" x14ac:dyDescent="0.2">
      <c r="A114" s="38"/>
      <c r="B114" s="543" t="s">
        <v>168</v>
      </c>
      <c r="C114" s="543">
        <f t="shared" ref="C114:C119" si="8">+C86+C100</f>
        <v>1082</v>
      </c>
      <c r="D114" s="559">
        <f t="shared" ref="D114:D119" si="9">+D86+D100</f>
        <v>8768.428485729999</v>
      </c>
      <c r="G114" s="53"/>
      <c r="H114" s="53"/>
      <c r="I114" s="53"/>
      <c r="K114" s="40"/>
      <c r="L114" s="385"/>
      <c r="P114" s="54"/>
      <c r="Q114" s="54"/>
      <c r="R114" s="54"/>
      <c r="S114" s="54"/>
      <c r="T114" s="54"/>
      <c r="U114" s="54"/>
      <c r="V114" s="208"/>
      <c r="W114" s="227"/>
      <c r="X114" s="227"/>
      <c r="Y114" s="208"/>
      <c r="Z114" s="227"/>
      <c r="AA114" s="17"/>
      <c r="AB114" s="14"/>
      <c r="AC114" s="17"/>
    </row>
    <row r="115" spans="1:34" s="42" customFormat="1" ht="30" customHeight="1" x14ac:dyDescent="0.2">
      <c r="B115" s="557" t="s">
        <v>14</v>
      </c>
      <c r="C115" s="543">
        <f t="shared" si="8"/>
        <v>1409</v>
      </c>
      <c r="D115" s="559">
        <f t="shared" si="9"/>
        <v>20573.589412106201</v>
      </c>
      <c r="G115" s="53"/>
      <c r="H115" s="53"/>
      <c r="I115" s="53"/>
      <c r="K115" s="40"/>
      <c r="L115" s="385"/>
      <c r="P115" s="54"/>
      <c r="Q115" s="54"/>
      <c r="R115" s="54"/>
      <c r="S115" s="54"/>
      <c r="T115" s="54"/>
      <c r="U115" s="54"/>
      <c r="V115" s="208"/>
      <c r="W115" s="425"/>
      <c r="X115" s="425"/>
      <c r="Y115" s="208"/>
      <c r="Z115" s="227"/>
      <c r="AB115" s="56"/>
    </row>
    <row r="116" spans="1:34" s="42" customFormat="1" ht="30" customHeight="1" x14ac:dyDescent="0.2">
      <c r="A116" s="38"/>
      <c r="B116" s="543" t="s">
        <v>15</v>
      </c>
      <c r="C116" s="543">
        <f t="shared" si="8"/>
        <v>583</v>
      </c>
      <c r="D116" s="559">
        <f t="shared" si="9"/>
        <v>4692.0421726699997</v>
      </c>
      <c r="G116" s="53"/>
      <c r="H116" s="53"/>
      <c r="I116" s="53"/>
      <c r="K116" s="40"/>
      <c r="L116" s="385"/>
      <c r="P116" s="54"/>
      <c r="Q116" s="54"/>
      <c r="R116" s="54"/>
      <c r="S116" s="54"/>
      <c r="T116" s="54"/>
      <c r="U116" s="54"/>
      <c r="V116" s="208"/>
      <c r="W116" s="425"/>
      <c r="X116" s="425"/>
      <c r="Y116" s="208"/>
      <c r="Z116" s="227"/>
      <c r="AA116" s="17"/>
      <c r="AB116" s="14"/>
      <c r="AC116" s="17"/>
    </row>
    <row r="117" spans="1:34" s="42" customFormat="1" ht="30" customHeight="1" x14ac:dyDescent="0.2">
      <c r="A117" s="38"/>
      <c r="B117" s="557" t="s">
        <v>16</v>
      </c>
      <c r="C117" s="543">
        <f t="shared" si="8"/>
        <v>1859</v>
      </c>
      <c r="D117" s="559">
        <f t="shared" si="9"/>
        <v>15516.33476182</v>
      </c>
      <c r="G117" s="53"/>
      <c r="H117" s="53"/>
      <c r="I117" s="53"/>
      <c r="K117" s="40"/>
      <c r="L117" s="385"/>
      <c r="P117" s="54"/>
      <c r="Q117" s="54"/>
      <c r="R117" s="54"/>
      <c r="S117" s="54"/>
      <c r="T117" s="54"/>
      <c r="U117" s="54"/>
      <c r="V117" s="208"/>
      <c r="W117" s="425"/>
      <c r="X117" s="425"/>
      <c r="Y117" s="208"/>
      <c r="Z117" s="227"/>
      <c r="AB117" s="56"/>
    </row>
    <row r="118" spans="1:34" s="42" customFormat="1" ht="30" customHeight="1" x14ac:dyDescent="0.2">
      <c r="A118" s="38"/>
      <c r="B118" s="543" t="s">
        <v>18</v>
      </c>
      <c r="C118" s="543">
        <f t="shared" si="8"/>
        <v>1945</v>
      </c>
      <c r="D118" s="559">
        <f t="shared" si="9"/>
        <v>19180.356151900633</v>
      </c>
      <c r="G118" s="53"/>
      <c r="H118" s="53"/>
      <c r="I118" s="53"/>
      <c r="K118" s="40"/>
      <c r="L118" s="385"/>
      <c r="P118" s="54"/>
      <c r="Q118" s="54"/>
      <c r="R118" s="54"/>
      <c r="S118" s="54"/>
      <c r="T118" s="54"/>
      <c r="U118" s="54"/>
      <c r="V118" s="208"/>
      <c r="W118" s="425"/>
      <c r="X118" s="425"/>
      <c r="Y118" s="208"/>
      <c r="Z118" s="227"/>
      <c r="AA118" s="17"/>
      <c r="AB118" s="14"/>
      <c r="AC118" s="17"/>
    </row>
    <row r="119" spans="1:34" s="42" customFormat="1" ht="30" customHeight="1" x14ac:dyDescent="0.2">
      <c r="A119" s="38"/>
      <c r="B119" s="557" t="s">
        <v>17</v>
      </c>
      <c r="C119" s="543">
        <f t="shared" si="8"/>
        <v>1559</v>
      </c>
      <c r="D119" s="559">
        <f t="shared" si="9"/>
        <v>12272.138102880001</v>
      </c>
      <c r="G119" s="53"/>
      <c r="H119" s="53"/>
      <c r="I119" s="53"/>
      <c r="K119" s="40"/>
      <c r="L119" s="385"/>
      <c r="P119" s="54"/>
      <c r="Q119" s="54"/>
      <c r="R119" s="54"/>
      <c r="S119" s="54"/>
      <c r="T119" s="54"/>
      <c r="U119" s="54"/>
      <c r="V119" s="208"/>
      <c r="W119" s="425"/>
      <c r="X119" s="425"/>
      <c r="Y119" s="208"/>
      <c r="Z119" s="227"/>
      <c r="AB119" s="56"/>
    </row>
    <row r="120" spans="1:34" s="42" customFormat="1" x14ac:dyDescent="0.2">
      <c r="A120" s="38"/>
      <c r="B120" s="563" t="s">
        <v>6</v>
      </c>
      <c r="C120" s="603">
        <f>SUM(C113:C119)</f>
        <v>9691</v>
      </c>
      <c r="D120" s="538">
        <f>SUM(D113:D119)</f>
        <v>91918.319062376817</v>
      </c>
      <c r="G120" s="53"/>
      <c r="H120" s="53"/>
      <c r="I120" s="53"/>
      <c r="L120" s="385"/>
      <c r="P120" s="54"/>
      <c r="Q120" s="54"/>
      <c r="R120" s="54"/>
      <c r="S120" s="54"/>
      <c r="T120" s="54"/>
      <c r="U120" s="54"/>
      <c r="V120" s="208"/>
      <c r="W120" s="425"/>
      <c r="X120" s="425"/>
      <c r="Y120" s="208"/>
      <c r="Z120" s="227"/>
      <c r="AA120" s="17"/>
      <c r="AB120" s="14"/>
      <c r="AC120" s="17"/>
    </row>
    <row r="121" spans="1:34" ht="15" customHeight="1" x14ac:dyDescent="0.2">
      <c r="A121" s="29"/>
      <c r="B121" s="564"/>
      <c r="C121" s="560"/>
      <c r="D121" s="561"/>
      <c r="F121" s="17"/>
      <c r="G121" s="35"/>
      <c r="H121" s="35"/>
      <c r="I121" s="35"/>
      <c r="K121" s="20"/>
      <c r="P121" s="69"/>
      <c r="Q121" s="69"/>
      <c r="R121" s="69"/>
      <c r="S121" s="69"/>
      <c r="T121" s="69"/>
      <c r="U121" s="69"/>
      <c r="V121" s="208"/>
      <c r="W121" s="425"/>
      <c r="X121" s="425"/>
      <c r="Y121" s="208"/>
      <c r="AA121" s="42"/>
      <c r="AB121" s="56"/>
      <c r="AC121" s="42"/>
    </row>
    <row r="122" spans="1:34" ht="15" customHeight="1" x14ac:dyDescent="0.2">
      <c r="A122" s="29"/>
      <c r="B122" s="564"/>
      <c r="C122" s="560"/>
      <c r="D122" s="561"/>
      <c r="F122" s="17"/>
      <c r="G122" s="35"/>
      <c r="H122" s="35"/>
      <c r="I122" s="35"/>
      <c r="K122" s="20"/>
      <c r="P122" s="69"/>
      <c r="Q122" s="69"/>
      <c r="R122" s="69"/>
      <c r="S122" s="69"/>
      <c r="T122" s="69"/>
      <c r="U122" s="69"/>
      <c r="V122" s="208"/>
      <c r="W122" s="425"/>
      <c r="X122" s="425"/>
      <c r="Y122" s="208"/>
      <c r="AA122" s="42"/>
      <c r="AB122" s="56"/>
      <c r="AC122" s="42"/>
    </row>
    <row r="123" spans="1:34" ht="15" customHeight="1" x14ac:dyDescent="0.2">
      <c r="A123" s="29"/>
      <c r="F123" s="17"/>
      <c r="G123" s="35"/>
      <c r="H123" s="35"/>
      <c r="I123" s="35"/>
      <c r="K123" s="20"/>
      <c r="V123" s="208"/>
      <c r="W123" s="425"/>
      <c r="X123" s="425"/>
      <c r="Y123" s="208"/>
      <c r="AB123" s="14"/>
    </row>
    <row r="124" spans="1:34" ht="26.25" customHeight="1" x14ac:dyDescent="0.2">
      <c r="A124" s="26"/>
      <c r="B124" s="779" t="s">
        <v>220</v>
      </c>
      <c r="C124" s="779"/>
      <c r="D124" s="779"/>
      <c r="G124" s="10"/>
      <c r="H124" s="10"/>
      <c r="I124" s="10"/>
      <c r="W124" s="245"/>
      <c r="X124" s="246"/>
      <c r="Y124" s="247"/>
    </row>
    <row r="125" spans="1:34" x14ac:dyDescent="0.2">
      <c r="A125" s="29"/>
      <c r="G125" s="10"/>
      <c r="H125" s="10"/>
      <c r="I125" s="10"/>
      <c r="K125" s="20"/>
      <c r="W125" s="245"/>
      <c r="X125" s="246"/>
      <c r="Y125" s="247"/>
    </row>
    <row r="126" spans="1:34" ht="15" customHeight="1" x14ac:dyDescent="0.25">
      <c r="A126" s="29"/>
      <c r="B126" s="558" t="s">
        <v>19</v>
      </c>
      <c r="C126" s="532" t="s">
        <v>3</v>
      </c>
      <c r="D126" s="533" t="s">
        <v>158</v>
      </c>
      <c r="E126" s="10"/>
      <c r="G126" s="10"/>
      <c r="H126" s="10"/>
      <c r="I126" s="10"/>
      <c r="K126" s="20"/>
      <c r="W126" s="498" t="s">
        <v>174</v>
      </c>
      <c r="X126" s="498" t="s">
        <v>5</v>
      </c>
      <c r="Y126" s="498" t="s">
        <v>44</v>
      </c>
      <c r="AE126" s="20"/>
      <c r="AF126" s="20"/>
      <c r="AG126" s="20"/>
      <c r="AH126" s="20"/>
    </row>
    <row r="127" spans="1:34" ht="30" customHeight="1" x14ac:dyDescent="0.25">
      <c r="A127" s="29"/>
      <c r="B127" s="565" t="s">
        <v>20</v>
      </c>
      <c r="C127" s="543">
        <f>X133</f>
        <v>1884</v>
      </c>
      <c r="D127" s="559">
        <f>Y133/1000000</f>
        <v>27587.288328530602</v>
      </c>
      <c r="E127" s="10"/>
      <c r="G127" s="10"/>
      <c r="H127" s="10"/>
      <c r="I127" s="10"/>
      <c r="K127" s="20"/>
      <c r="N127" s="86"/>
      <c r="W127" s="499" t="s">
        <v>173</v>
      </c>
      <c r="X127">
        <v>698</v>
      </c>
      <c r="Y127">
        <v>4824210000</v>
      </c>
      <c r="AE127" s="119"/>
      <c r="AF127" s="167"/>
      <c r="AG127" s="167"/>
      <c r="AH127" s="167"/>
    </row>
    <row r="128" spans="1:34" s="42" customFormat="1" ht="30" customHeight="1" x14ac:dyDescent="0.25">
      <c r="A128" s="43"/>
      <c r="B128" s="565" t="s">
        <v>21</v>
      </c>
      <c r="C128" s="543">
        <f>X128</f>
        <v>5969</v>
      </c>
      <c r="D128" s="559">
        <f>Y128/1000000</f>
        <v>46099.482456756203</v>
      </c>
      <c r="K128" s="40"/>
      <c r="L128" s="385"/>
      <c r="N128" s="183"/>
      <c r="P128" s="54"/>
      <c r="Q128" s="54"/>
      <c r="R128" s="54"/>
      <c r="S128" s="54"/>
      <c r="T128" s="54"/>
      <c r="U128" s="54"/>
      <c r="V128" s="231"/>
      <c r="W128" s="499" t="s">
        <v>160</v>
      </c>
      <c r="X128">
        <v>5969</v>
      </c>
      <c r="Y128">
        <v>46099482456.756203</v>
      </c>
      <c r="Z128" s="212"/>
      <c r="AA128" s="17"/>
      <c r="AB128" s="17"/>
      <c r="AC128" s="17"/>
      <c r="AD128" s="17"/>
      <c r="AE128" s="184"/>
      <c r="AF128" s="167"/>
      <c r="AG128" s="167"/>
      <c r="AH128" s="167"/>
    </row>
    <row r="129" spans="1:34" s="42" customFormat="1" ht="30" customHeight="1" x14ac:dyDescent="0.25">
      <c r="A129" s="43"/>
      <c r="B129" s="565" t="s">
        <v>22</v>
      </c>
      <c r="C129" s="543">
        <f>X131</f>
        <v>993</v>
      </c>
      <c r="D129" s="559">
        <f>Y131/1000000</f>
        <v>12060.230277090001</v>
      </c>
      <c r="K129" s="40"/>
      <c r="L129" s="385"/>
      <c r="N129" s="183"/>
      <c r="P129" s="54"/>
      <c r="Q129" s="54"/>
      <c r="R129" s="54"/>
      <c r="S129" s="54"/>
      <c r="T129" s="54"/>
      <c r="U129" s="54"/>
      <c r="V129" s="231"/>
      <c r="W129" s="499" t="s">
        <v>275</v>
      </c>
      <c r="X129">
        <v>34</v>
      </c>
      <c r="Y129">
        <v>272137000</v>
      </c>
      <c r="Z129" s="212"/>
      <c r="AA129" s="17"/>
      <c r="AB129" s="17"/>
      <c r="AC129" s="17"/>
      <c r="AD129" s="17"/>
      <c r="AE129" s="184"/>
      <c r="AF129" s="167"/>
      <c r="AG129" s="167"/>
      <c r="AH129" s="167"/>
    </row>
    <row r="130" spans="1:34" s="42" customFormat="1" ht="30" customHeight="1" x14ac:dyDescent="0.25">
      <c r="A130" s="43"/>
      <c r="B130" s="565" t="s">
        <v>23</v>
      </c>
      <c r="C130" s="543">
        <f>X127</f>
        <v>698</v>
      </c>
      <c r="D130" s="559">
        <f>Y127/1000000</f>
        <v>4824.21</v>
      </c>
      <c r="K130" s="40"/>
      <c r="L130" s="385"/>
      <c r="N130" s="183"/>
      <c r="P130" s="54"/>
      <c r="Q130" s="54"/>
      <c r="R130" s="54"/>
      <c r="S130" s="54"/>
      <c r="T130" s="54"/>
      <c r="U130" s="54"/>
      <c r="V130" s="231"/>
      <c r="W130" s="499" t="s">
        <v>175</v>
      </c>
      <c r="X130">
        <v>113</v>
      </c>
      <c r="Y130">
        <v>1074971000</v>
      </c>
      <c r="Z130" s="212"/>
      <c r="AA130" s="17"/>
      <c r="AB130" s="17"/>
      <c r="AC130" s="17"/>
      <c r="AD130" s="17"/>
      <c r="AE130" s="184"/>
      <c r="AF130" s="167"/>
      <c r="AG130" s="167"/>
      <c r="AH130" s="167"/>
    </row>
    <row r="131" spans="1:34" s="42" customFormat="1" ht="30" customHeight="1" x14ac:dyDescent="0.25">
      <c r="A131" s="43"/>
      <c r="B131" s="565" t="s">
        <v>171</v>
      </c>
      <c r="C131" s="543">
        <f>X129+X130+X132</f>
        <v>147</v>
      </c>
      <c r="D131" s="559">
        <f>(Y129+Y130+Y132)/1000000</f>
        <v>1347.1079999999999</v>
      </c>
      <c r="K131" s="40"/>
      <c r="L131" s="385"/>
      <c r="N131" s="165"/>
      <c r="P131" s="54"/>
      <c r="Q131" s="54"/>
      <c r="R131" s="54"/>
      <c r="S131" s="54"/>
      <c r="T131" s="54"/>
      <c r="U131" s="54"/>
      <c r="V131" s="231"/>
      <c r="W131" s="499" t="s">
        <v>161</v>
      </c>
      <c r="X131">
        <v>993</v>
      </c>
      <c r="Y131">
        <v>12060230277.09</v>
      </c>
      <c r="Z131" s="212"/>
      <c r="AA131" s="17"/>
      <c r="AB131" s="17"/>
      <c r="AC131" s="17"/>
      <c r="AD131" s="17"/>
      <c r="AE131" s="184"/>
      <c r="AF131" s="167"/>
      <c r="AG131" s="167"/>
      <c r="AH131" s="167"/>
    </row>
    <row r="132" spans="1:34" s="42" customFormat="1" ht="30" customHeight="1" x14ac:dyDescent="0.25">
      <c r="A132" s="43"/>
      <c r="B132" s="565" t="s">
        <v>172</v>
      </c>
      <c r="C132" s="543">
        <v>0</v>
      </c>
      <c r="D132" s="559">
        <v>0</v>
      </c>
      <c r="K132" s="40"/>
      <c r="L132" s="385"/>
      <c r="N132" s="54"/>
      <c r="P132" s="54"/>
      <c r="Q132" s="54"/>
      <c r="R132" s="54"/>
      <c r="S132" s="54"/>
      <c r="T132" s="54"/>
      <c r="U132" s="54"/>
      <c r="V132" s="231"/>
      <c r="W132" s="499" t="s">
        <v>181</v>
      </c>
      <c r="X132" s="599">
        <v>0</v>
      </c>
      <c r="Y132" s="599">
        <v>0</v>
      </c>
      <c r="Z132" s="212"/>
      <c r="AA132" s="17"/>
      <c r="AB132" s="17"/>
      <c r="AC132" s="17"/>
      <c r="AD132" s="17"/>
      <c r="AE132" s="184"/>
      <c r="AF132" s="167"/>
      <c r="AG132" s="167"/>
      <c r="AH132" s="167"/>
    </row>
    <row r="133" spans="1:34" s="42" customFormat="1" ht="30" customHeight="1" x14ac:dyDescent="0.25">
      <c r="A133" s="43"/>
      <c r="B133" s="565" t="s">
        <v>263</v>
      </c>
      <c r="C133" s="543">
        <v>0</v>
      </c>
      <c r="D133" s="559">
        <v>0</v>
      </c>
      <c r="K133" s="40"/>
      <c r="L133" s="385"/>
      <c r="N133" s="183"/>
      <c r="P133" s="54"/>
      <c r="Q133" s="54"/>
      <c r="R133" s="54"/>
      <c r="S133" s="54"/>
      <c r="T133" s="54"/>
      <c r="U133" s="54"/>
      <c r="V133" s="231"/>
      <c r="W133" s="499" t="s">
        <v>164</v>
      </c>
      <c r="X133">
        <v>1884</v>
      </c>
      <c r="Y133">
        <v>27587288328.530602</v>
      </c>
      <c r="Z133" s="212"/>
      <c r="AA133" s="17"/>
      <c r="AB133" s="17"/>
      <c r="AC133" s="17"/>
      <c r="AD133" s="17"/>
      <c r="AE133" s="184"/>
      <c r="AF133" s="167"/>
      <c r="AG133" s="167"/>
      <c r="AH133" s="167"/>
    </row>
    <row r="134" spans="1:34" s="42" customFormat="1" ht="15" customHeight="1" x14ac:dyDescent="0.25">
      <c r="A134" s="43"/>
      <c r="B134" s="566" t="s">
        <v>6</v>
      </c>
      <c r="C134" s="567">
        <f>SUM(C127:C133)</f>
        <v>9691</v>
      </c>
      <c r="D134" s="538">
        <f>SUM(D127:D133)</f>
        <v>91918.319062376802</v>
      </c>
      <c r="K134" s="40"/>
      <c r="L134" s="385"/>
      <c r="P134" s="54"/>
      <c r="Q134" s="54"/>
      <c r="R134" s="54"/>
      <c r="S134" s="54"/>
      <c r="T134" s="54"/>
      <c r="U134" s="54"/>
      <c r="V134" s="231"/>
      <c r="W134" s="337" t="s">
        <v>6</v>
      </c>
      <c r="X134" s="338">
        <f>SUM(X127:X133)</f>
        <v>9691</v>
      </c>
      <c r="Y134" s="336">
        <f>SUM(Y127:Y133)</f>
        <v>91918319062.376801</v>
      </c>
      <c r="Z134" s="212"/>
      <c r="AA134" s="17"/>
      <c r="AB134" s="17"/>
      <c r="AC134" s="17"/>
      <c r="AD134" s="17"/>
      <c r="AE134" s="184"/>
      <c r="AF134" s="167"/>
      <c r="AG134" s="167"/>
      <c r="AH134" s="167"/>
    </row>
    <row r="135" spans="1:34" ht="15" customHeight="1" x14ac:dyDescent="0.25">
      <c r="A135" s="29"/>
      <c r="E135" s="10"/>
      <c r="G135" s="10"/>
      <c r="H135" s="10"/>
      <c r="I135" s="10"/>
      <c r="K135" s="20"/>
      <c r="AE135" s="20"/>
      <c r="AF135" s="167"/>
      <c r="AG135" s="167"/>
      <c r="AH135" s="167"/>
    </row>
    <row r="136" spans="1:34" ht="15" customHeight="1" x14ac:dyDescent="0.2">
      <c r="A136" s="29"/>
      <c r="F136" s="225"/>
      <c r="G136" s="10"/>
      <c r="H136" s="10"/>
      <c r="I136" s="10"/>
      <c r="P136" s="22"/>
      <c r="Q136" s="22"/>
      <c r="R136" s="22"/>
      <c r="S136" s="22"/>
      <c r="T136" s="22"/>
      <c r="U136" s="22"/>
      <c r="W136" s="248"/>
      <c r="X136" s="248"/>
      <c r="Y136" s="248"/>
      <c r="AB136" s="14"/>
    </row>
    <row r="137" spans="1:34" ht="15" customHeight="1" x14ac:dyDescent="0.2">
      <c r="A137" s="29"/>
      <c r="F137" s="81"/>
      <c r="G137" s="10"/>
      <c r="H137" s="10"/>
      <c r="I137" s="10"/>
      <c r="W137" s="248"/>
      <c r="X137" s="248"/>
      <c r="Y137" s="248"/>
      <c r="AB137" s="14"/>
    </row>
    <row r="138" spans="1:34" ht="26.25" customHeight="1" x14ac:dyDescent="0.2">
      <c r="A138" s="26"/>
      <c r="B138" s="740" t="s">
        <v>221</v>
      </c>
      <c r="C138" s="740"/>
      <c r="D138" s="740"/>
      <c r="G138" s="10"/>
      <c r="H138" s="10"/>
      <c r="I138" s="10"/>
      <c r="W138" s="248"/>
      <c r="X138" s="248"/>
      <c r="Y138" s="248"/>
      <c r="AB138" s="14"/>
    </row>
    <row r="139" spans="1:34" x14ac:dyDescent="0.2">
      <c r="A139" s="29"/>
      <c r="G139" s="10"/>
      <c r="H139" s="10"/>
      <c r="I139" s="10"/>
      <c r="W139" s="248"/>
      <c r="X139" s="248"/>
      <c r="Y139" s="248"/>
      <c r="AB139" s="14"/>
    </row>
    <row r="140" spans="1:34" ht="15" customHeight="1" x14ac:dyDescent="0.2">
      <c r="A140" s="29"/>
      <c r="B140" s="558" t="s">
        <v>24</v>
      </c>
      <c r="C140" s="532" t="s">
        <v>3</v>
      </c>
      <c r="D140" s="568" t="s">
        <v>158</v>
      </c>
      <c r="G140" s="10"/>
      <c r="H140" s="10"/>
      <c r="I140" s="10"/>
      <c r="Y140" s="228"/>
      <c r="AB140" s="14"/>
      <c r="AD140" s="21"/>
    </row>
    <row r="141" spans="1:34" ht="30" customHeight="1" x14ac:dyDescent="0.25">
      <c r="A141" s="29"/>
      <c r="B141" s="569" t="s">
        <v>26</v>
      </c>
      <c r="C141" s="543">
        <v>5925</v>
      </c>
      <c r="D141" s="559">
        <v>59269236045.459999</v>
      </c>
      <c r="G141" s="10"/>
      <c r="H141" s="10"/>
      <c r="I141" s="10"/>
      <c r="W141" s="494" t="s">
        <v>25</v>
      </c>
      <c r="X141" s="494" t="s">
        <v>290</v>
      </c>
      <c r="Y141" s="494" t="s">
        <v>44</v>
      </c>
      <c r="AD141" s="21"/>
    </row>
    <row r="142" spans="1:34" ht="30" customHeight="1" x14ac:dyDescent="0.25">
      <c r="A142" s="29"/>
      <c r="B142" s="569" t="s">
        <v>479</v>
      </c>
      <c r="C142" s="543">
        <v>2</v>
      </c>
      <c r="D142" s="559">
        <v>27598516.23</v>
      </c>
      <c r="G142" s="10"/>
      <c r="H142" s="10"/>
      <c r="I142" s="10"/>
      <c r="W142" s="590"/>
      <c r="X142" s="590"/>
      <c r="Y142" s="590"/>
      <c r="AD142" s="21"/>
    </row>
    <row r="143" spans="1:34" ht="30" customHeight="1" x14ac:dyDescent="0.25">
      <c r="A143" s="29"/>
      <c r="B143" s="569" t="s">
        <v>27</v>
      </c>
      <c r="C143" s="543">
        <v>3764</v>
      </c>
      <c r="D143" s="559">
        <v>32621484500.68</v>
      </c>
      <c r="G143" s="10"/>
      <c r="H143" s="10"/>
      <c r="I143" s="10"/>
      <c r="O143" s="21"/>
      <c r="P143" s="15"/>
      <c r="Q143" s="15"/>
      <c r="R143" s="15"/>
      <c r="S143" s="15"/>
      <c r="T143" s="15"/>
      <c r="U143" s="15"/>
      <c r="V143" s="231"/>
      <c r="W143" s="495" t="s">
        <v>156</v>
      </c>
      <c r="X143" s="496">
        <v>1898</v>
      </c>
      <c r="Y143" s="497">
        <v>17348518348</v>
      </c>
      <c r="AD143" s="21"/>
    </row>
    <row r="144" spans="1:34" ht="30" customHeight="1" x14ac:dyDescent="0.25">
      <c r="A144" s="29"/>
      <c r="B144" s="569" t="s">
        <v>223</v>
      </c>
      <c r="C144" s="543">
        <v>0</v>
      </c>
      <c r="D144" s="559">
        <v>0</v>
      </c>
      <c r="G144" s="10"/>
      <c r="H144" s="10"/>
      <c r="I144" s="10"/>
      <c r="O144" s="79"/>
      <c r="P144" s="15"/>
      <c r="Q144" s="15"/>
      <c r="R144" s="15"/>
      <c r="S144" s="15"/>
      <c r="T144" s="15"/>
      <c r="U144" s="15"/>
      <c r="V144" s="231"/>
      <c r="W144" s="495" t="s">
        <v>155</v>
      </c>
      <c r="X144" s="496">
        <v>1246</v>
      </c>
      <c r="Y144" s="497">
        <v>10132917704.99</v>
      </c>
      <c r="AD144" s="21"/>
    </row>
    <row r="145" spans="1:30" ht="15" customHeight="1" x14ac:dyDescent="0.2">
      <c r="A145" s="29"/>
      <c r="B145" s="558" t="s">
        <v>6</v>
      </c>
      <c r="C145" s="567">
        <f>SUM(C141:C144)</f>
        <v>9691</v>
      </c>
      <c r="D145" s="538">
        <f>SUM(D141:D144)</f>
        <v>91918319062.369995</v>
      </c>
      <c r="G145" s="10"/>
      <c r="H145" s="10"/>
      <c r="I145" s="10"/>
      <c r="O145" s="79"/>
      <c r="P145" s="15"/>
      <c r="Q145" s="15"/>
      <c r="R145" s="15"/>
      <c r="S145" s="15"/>
      <c r="T145" s="15"/>
      <c r="U145" s="15"/>
      <c r="V145" s="231"/>
      <c r="W145" s="339" t="s">
        <v>154</v>
      </c>
      <c r="X145" s="340">
        <v>0</v>
      </c>
      <c r="Y145" s="341">
        <v>0</v>
      </c>
      <c r="AD145" s="21"/>
    </row>
    <row r="146" spans="1:30" ht="15" customHeight="1" x14ac:dyDescent="0.2">
      <c r="A146" s="29"/>
      <c r="B146" s="569"/>
      <c r="C146" s="570"/>
      <c r="D146" s="571"/>
      <c r="G146" s="10"/>
      <c r="H146" s="10"/>
      <c r="I146" s="10"/>
      <c r="V146" s="238"/>
      <c r="W146" s="337" t="s">
        <v>6</v>
      </c>
      <c r="X146" s="340">
        <f>SUM(X143:X145)</f>
        <v>3144</v>
      </c>
      <c r="Y146" s="341">
        <f>SUM(Y143:Y145)</f>
        <v>27481436052.989998</v>
      </c>
    </row>
    <row r="147" spans="1:30" ht="15" customHeight="1" x14ac:dyDescent="0.2">
      <c r="A147" s="29"/>
      <c r="B147" s="770" t="s">
        <v>222</v>
      </c>
      <c r="C147" s="770"/>
      <c r="D147" s="770"/>
      <c r="G147" s="10"/>
      <c r="H147" s="10"/>
      <c r="I147" s="10"/>
      <c r="Y147" s="228"/>
      <c r="AB147" s="14"/>
    </row>
    <row r="148" spans="1:30" ht="29.1" customHeight="1" x14ac:dyDescent="0.2">
      <c r="A148" s="29"/>
      <c r="B148" s="770"/>
      <c r="C148" s="770"/>
      <c r="D148" s="770"/>
      <c r="F148" s="82"/>
      <c r="G148" s="10"/>
      <c r="H148" s="10"/>
      <c r="I148" s="10"/>
      <c r="V148" s="239"/>
      <c r="Z148" s="213"/>
      <c r="AB148" s="14"/>
    </row>
    <row r="149" spans="1:30" ht="18" customHeight="1" x14ac:dyDescent="0.2">
      <c r="A149" s="29"/>
      <c r="B149" s="770"/>
      <c r="C149" s="770"/>
      <c r="D149" s="770"/>
      <c r="G149" s="10"/>
      <c r="H149" s="10"/>
      <c r="I149" s="10"/>
      <c r="AB149" s="14"/>
    </row>
    <row r="150" spans="1:30" ht="18" customHeight="1" x14ac:dyDescent="0.2">
      <c r="A150" s="29"/>
      <c r="D150" s="615"/>
      <c r="G150" s="10"/>
      <c r="H150" s="10"/>
      <c r="I150" s="10"/>
      <c r="AB150" s="14"/>
    </row>
    <row r="151" spans="1:30" ht="18" customHeight="1" x14ac:dyDescent="0.2">
      <c r="A151" s="29"/>
      <c r="B151" s="616"/>
      <c r="C151" s="617"/>
      <c r="D151" s="551"/>
      <c r="H151" s="83"/>
      <c r="I151" s="80"/>
      <c r="AB151" s="14"/>
    </row>
    <row r="152" spans="1:30" ht="18" customHeight="1" x14ac:dyDescent="0.2">
      <c r="A152" s="29"/>
      <c r="B152" s="616"/>
      <c r="C152" s="569"/>
      <c r="D152" s="551"/>
      <c r="H152" s="83"/>
      <c r="I152" s="80"/>
      <c r="AB152" s="14"/>
    </row>
    <row r="153" spans="1:30" ht="18" customHeight="1" x14ac:dyDescent="0.2">
      <c r="A153" s="29"/>
      <c r="B153" s="616"/>
      <c r="C153" s="569"/>
      <c r="D153" s="551"/>
      <c r="H153" s="83"/>
      <c r="I153" s="80"/>
      <c r="AB153" s="14"/>
    </row>
    <row r="154" spans="1:30" ht="18" customHeight="1" x14ac:dyDescent="0.2">
      <c r="A154" s="29"/>
      <c r="B154" s="616"/>
      <c r="C154" s="569"/>
      <c r="D154" s="615"/>
      <c r="H154" s="83"/>
      <c r="I154" s="10"/>
      <c r="AB154" s="14"/>
    </row>
    <row r="155" spans="1:30" ht="26.25" customHeight="1" x14ac:dyDescent="0.2">
      <c r="A155" s="26"/>
      <c r="B155" s="780" t="s">
        <v>249</v>
      </c>
      <c r="C155" s="781"/>
      <c r="D155" s="781"/>
      <c r="I155" s="10"/>
      <c r="V155" s="249"/>
      <c r="W155" s="250"/>
      <c r="X155" s="251"/>
      <c r="Y155" s="228"/>
    </row>
    <row r="156" spans="1:30" ht="15" customHeight="1" x14ac:dyDescent="0.2">
      <c r="A156" s="29"/>
      <c r="D156" s="618"/>
      <c r="I156" s="10"/>
      <c r="V156" s="249"/>
      <c r="W156" s="370" t="s">
        <v>58</v>
      </c>
      <c r="X156" s="371" t="s">
        <v>59</v>
      </c>
      <c r="Y156" s="372" t="s">
        <v>44</v>
      </c>
    </row>
    <row r="157" spans="1:30" ht="15" customHeight="1" x14ac:dyDescent="0.2">
      <c r="A157" s="26"/>
      <c r="B157" s="619" t="s">
        <v>183</v>
      </c>
      <c r="C157" s="620" t="s">
        <v>3</v>
      </c>
      <c r="D157" s="621" t="s">
        <v>158</v>
      </c>
      <c r="F157" s="17"/>
      <c r="G157" s="17"/>
      <c r="I157" s="10"/>
      <c r="V157" s="231">
        <f>+C158/C162</f>
        <v>0.54535135692910952</v>
      </c>
      <c r="W157" s="454" t="s">
        <v>295</v>
      </c>
      <c r="X157">
        <v>5285</v>
      </c>
      <c r="Y157">
        <v>49189058475.553169</v>
      </c>
    </row>
    <row r="158" spans="1:30" ht="30" customHeight="1" x14ac:dyDescent="0.2">
      <c r="A158" s="29"/>
      <c r="B158" s="622" t="s">
        <v>179</v>
      </c>
      <c r="C158" s="543">
        <f>+X157</f>
        <v>5285</v>
      </c>
      <c r="D158" s="559">
        <f>Y157/1000000</f>
        <v>49189.058475553167</v>
      </c>
      <c r="F158" s="17"/>
      <c r="G158" s="17"/>
      <c r="I158" s="10"/>
      <c r="V158" s="231">
        <f>+C159/C162</f>
        <v>0.36487462594159531</v>
      </c>
      <c r="W158" s="454" t="s">
        <v>296</v>
      </c>
      <c r="X158">
        <v>3536</v>
      </c>
      <c r="Y158">
        <v>33648530904.971699</v>
      </c>
    </row>
    <row r="159" spans="1:30" s="42" customFormat="1" ht="30" customHeight="1" x14ac:dyDescent="0.2">
      <c r="A159" s="43"/>
      <c r="B159" s="622" t="s">
        <v>180</v>
      </c>
      <c r="C159" s="543">
        <f>+X158</f>
        <v>3536</v>
      </c>
      <c r="D159" s="559">
        <f>Y158/1000000</f>
        <v>33648.530904971696</v>
      </c>
      <c r="L159" s="385"/>
      <c r="P159" s="54"/>
      <c r="Q159" s="54"/>
      <c r="R159" s="54"/>
      <c r="S159" s="54"/>
      <c r="T159" s="54"/>
      <c r="U159" s="54"/>
      <c r="V159" s="231">
        <f>+C160/C162</f>
        <v>8.9774017129295225E-2</v>
      </c>
      <c r="W159" s="454" t="s">
        <v>297</v>
      </c>
      <c r="X159">
        <v>870</v>
      </c>
      <c r="Y159">
        <v>9080729681.8520489</v>
      </c>
      <c r="Z159" s="227"/>
      <c r="AA159" s="17"/>
      <c r="AB159" s="17"/>
      <c r="AC159" s="17"/>
    </row>
    <row r="160" spans="1:30" s="42" customFormat="1" ht="30" customHeight="1" x14ac:dyDescent="0.2">
      <c r="A160" s="43"/>
      <c r="B160" s="622" t="s">
        <v>178</v>
      </c>
      <c r="C160" s="543">
        <f>+X159</f>
        <v>870</v>
      </c>
      <c r="D160" s="559">
        <f>Y159/1000000</f>
        <v>9080.7296818520481</v>
      </c>
      <c r="L160" s="385"/>
      <c r="P160" s="54"/>
      <c r="Q160" s="54"/>
      <c r="R160" s="54"/>
      <c r="S160" s="54"/>
      <c r="T160" s="54"/>
      <c r="U160" s="54"/>
      <c r="V160" s="231">
        <f>+C161/C162</f>
        <v>0</v>
      </c>
      <c r="W160" s="254" t="s">
        <v>224</v>
      </c>
      <c r="X160" s="378">
        <v>0</v>
      </c>
      <c r="Y160" s="256">
        <v>0</v>
      </c>
      <c r="Z160" s="227"/>
      <c r="AA160" s="17"/>
      <c r="AB160" s="17"/>
      <c r="AC160" s="17"/>
    </row>
    <row r="161" spans="1:33" s="42" customFormat="1" ht="30" customHeight="1" x14ac:dyDescent="0.2">
      <c r="A161" s="43"/>
      <c r="B161" s="622" t="s">
        <v>224</v>
      </c>
      <c r="C161" s="543">
        <f>+X160</f>
        <v>0</v>
      </c>
      <c r="D161" s="559">
        <f>Y160</f>
        <v>0</v>
      </c>
      <c r="L161" s="385"/>
      <c r="P161" s="54"/>
      <c r="Q161" s="54"/>
      <c r="R161" s="54"/>
      <c r="S161" s="54"/>
      <c r="T161" s="54"/>
      <c r="U161" s="54"/>
      <c r="V161" s="255">
        <f>SUM(V157:V160)</f>
        <v>1</v>
      </c>
      <c r="W161" s="375" t="s">
        <v>6</v>
      </c>
      <c r="X161" s="376">
        <f>SUM(X157:X160)</f>
        <v>9691</v>
      </c>
      <c r="Y161" s="377">
        <f>SUM(Y157:Y160)</f>
        <v>91918319062.376923</v>
      </c>
      <c r="Z161" s="227"/>
      <c r="AA161" s="17"/>
      <c r="AB161" s="17"/>
      <c r="AC161" s="17"/>
    </row>
    <row r="162" spans="1:33" s="42" customFormat="1" ht="15" customHeight="1" x14ac:dyDescent="0.2">
      <c r="A162" s="43"/>
      <c r="B162" s="623" t="s">
        <v>6</v>
      </c>
      <c r="C162" s="624">
        <f>SUM(C158:C161)</f>
        <v>9691</v>
      </c>
      <c r="D162" s="625">
        <f>SUM(D158:D161)</f>
        <v>91918.319062376919</v>
      </c>
      <c r="L162" s="385"/>
      <c r="P162" s="137"/>
      <c r="Q162" s="137"/>
      <c r="R162" s="137"/>
      <c r="S162" s="137"/>
      <c r="T162" s="137"/>
      <c r="U162" s="137"/>
      <c r="V162" s="256">
        <f>+D162-D399</f>
        <v>15818.597897996922</v>
      </c>
      <c r="W162" s="373"/>
      <c r="X162" s="374"/>
      <c r="Y162" s="369"/>
      <c r="Z162" s="227"/>
      <c r="AA162" s="17"/>
      <c r="AB162" s="17"/>
      <c r="AC162" s="17"/>
    </row>
    <row r="163" spans="1:33" ht="15" customHeight="1" x14ac:dyDescent="0.2">
      <c r="A163" s="29"/>
      <c r="C163" s="626"/>
      <c r="D163" s="626"/>
      <c r="E163" s="61"/>
      <c r="F163" s="17"/>
      <c r="G163" s="17"/>
      <c r="I163" s="10"/>
      <c r="W163" s="250"/>
      <c r="X163" s="251"/>
      <c r="Y163" s="228"/>
    </row>
    <row r="164" spans="1:33" ht="15" customHeight="1" x14ac:dyDescent="0.2">
      <c r="A164" s="29"/>
      <c r="B164" s="626"/>
      <c r="C164" s="626"/>
      <c r="D164" s="626"/>
      <c r="E164" s="61"/>
      <c r="F164" s="17"/>
      <c r="G164" s="17"/>
      <c r="I164" s="10"/>
      <c r="V164" s="249"/>
      <c r="W164" s="250"/>
      <c r="X164" s="251"/>
      <c r="Y164" s="228"/>
    </row>
    <row r="165" spans="1:33" s="364" customFormat="1" ht="25.5" customHeight="1" x14ac:dyDescent="0.2">
      <c r="A165" s="362"/>
      <c r="B165" s="769" t="s">
        <v>574</v>
      </c>
      <c r="C165" s="769"/>
      <c r="D165" s="769"/>
      <c r="E165" s="363"/>
      <c r="F165" s="363"/>
      <c r="G165" s="363"/>
      <c r="H165" s="363"/>
      <c r="I165" s="363"/>
      <c r="L165" s="386"/>
      <c r="P165" s="365"/>
      <c r="Q165" s="365"/>
      <c r="R165" s="365"/>
      <c r="S165" s="365"/>
      <c r="T165" s="365"/>
      <c r="U165" s="365"/>
      <c r="V165" s="366"/>
      <c r="W165" s="360"/>
      <c r="X165" s="360"/>
      <c r="Y165" s="360"/>
      <c r="Z165" s="360"/>
    </row>
    <row r="166" spans="1:33" s="10" customFormat="1" ht="54" customHeight="1" x14ac:dyDescent="0.2">
      <c r="A166" s="357"/>
      <c r="B166" s="769" t="s">
        <v>222</v>
      </c>
      <c r="C166" s="769"/>
      <c r="D166" s="769"/>
      <c r="E166" s="226"/>
      <c r="F166" s="226"/>
      <c r="G166" s="226"/>
      <c r="H166" s="226"/>
      <c r="I166" s="226"/>
      <c r="J166" s="226"/>
      <c r="K166" s="226"/>
      <c r="L166" s="387"/>
      <c r="P166" s="358"/>
      <c r="Q166" s="358"/>
      <c r="R166" s="358"/>
      <c r="S166" s="358"/>
      <c r="T166" s="358"/>
      <c r="U166" s="358"/>
      <c r="V166" s="359"/>
      <c r="W166" s="361"/>
      <c r="X166" s="361"/>
      <c r="Y166" s="368"/>
      <c r="Z166" s="361"/>
    </row>
    <row r="167" spans="1:33" ht="23.25" customHeight="1" x14ac:dyDescent="0.25">
      <c r="A167" s="29"/>
      <c r="B167" s="627"/>
      <c r="C167" s="627"/>
      <c r="D167" s="627"/>
      <c r="E167" s="367"/>
      <c r="F167" s="61"/>
      <c r="G167" s="226"/>
      <c r="H167" s="226"/>
      <c r="I167" s="226"/>
      <c r="J167" s="226"/>
      <c r="K167" s="226"/>
      <c r="L167" s="387"/>
      <c r="V167" s="249"/>
      <c r="W167" s="244"/>
      <c r="X167" s="244"/>
      <c r="Y167" s="257"/>
    </row>
    <row r="168" spans="1:33" ht="26.25" customHeight="1" x14ac:dyDescent="0.2">
      <c r="A168" s="26"/>
      <c r="B168" s="764" t="s">
        <v>250</v>
      </c>
      <c r="C168" s="764"/>
      <c r="D168" s="764"/>
      <c r="I168" s="12"/>
      <c r="V168" s="249"/>
      <c r="W168" s="258"/>
      <c r="X168" s="258"/>
      <c r="Y168" s="258"/>
    </row>
    <row r="169" spans="1:33" ht="15" customHeight="1" x14ac:dyDescent="0.2">
      <c r="A169" s="29"/>
      <c r="D169" s="618"/>
      <c r="I169" s="12"/>
      <c r="V169" s="249"/>
      <c r="W169" s="258"/>
      <c r="X169" s="258"/>
      <c r="Y169" s="258"/>
    </row>
    <row r="170" spans="1:33" ht="32.25" customHeight="1" x14ac:dyDescent="0.2">
      <c r="A170" s="29"/>
      <c r="B170" s="600" t="s">
        <v>200</v>
      </c>
      <c r="C170" s="741" t="s">
        <v>179</v>
      </c>
      <c r="D170" s="741"/>
      <c r="E170" s="741" t="s">
        <v>180</v>
      </c>
      <c r="F170" s="741"/>
      <c r="G170" s="741" t="s">
        <v>178</v>
      </c>
      <c r="H170" s="741"/>
      <c r="I170" s="741" t="s">
        <v>182</v>
      </c>
      <c r="J170" s="741"/>
      <c r="K170" s="741" t="s">
        <v>6</v>
      </c>
      <c r="L170" s="741"/>
      <c r="V170" s="259"/>
      <c r="W170" s="790"/>
      <c r="X170" s="790"/>
      <c r="Y170" s="790"/>
      <c r="Z170" s="790"/>
      <c r="AA170" s="788"/>
      <c r="AB170" s="788"/>
      <c r="AC170" s="788"/>
      <c r="AD170" s="788"/>
      <c r="AE170" s="789"/>
      <c r="AF170" s="789"/>
    </row>
    <row r="171" spans="1:33" ht="15" customHeight="1" x14ac:dyDescent="0.2">
      <c r="A171" s="29"/>
      <c r="B171" s="628" t="s">
        <v>19</v>
      </c>
      <c r="C171" s="628" t="s">
        <v>59</v>
      </c>
      <c r="D171" s="629" t="s">
        <v>44</v>
      </c>
      <c r="E171" s="379" t="s">
        <v>59</v>
      </c>
      <c r="F171" s="380" t="s">
        <v>44</v>
      </c>
      <c r="G171" s="379" t="s">
        <v>59</v>
      </c>
      <c r="H171" s="380" t="s">
        <v>44</v>
      </c>
      <c r="I171" s="379" t="s">
        <v>59</v>
      </c>
      <c r="J171" s="380" t="s">
        <v>44</v>
      </c>
      <c r="K171" s="381" t="s">
        <v>59</v>
      </c>
      <c r="L171" s="388" t="s">
        <v>44</v>
      </c>
      <c r="V171" s="260"/>
      <c r="W171" s="260"/>
      <c r="X171" s="261"/>
      <c r="Y171" s="260"/>
      <c r="Z171" s="261"/>
      <c r="AA171" s="173"/>
      <c r="AB171" s="174"/>
      <c r="AC171" s="173"/>
      <c r="AD171" s="174"/>
      <c r="AE171" s="175"/>
      <c r="AF171" s="176"/>
    </row>
    <row r="172" spans="1:33" s="46" customFormat="1" ht="60.75" customHeight="1" x14ac:dyDescent="0.2">
      <c r="A172" s="51"/>
      <c r="B172" s="630" t="s">
        <v>201</v>
      </c>
      <c r="C172" s="631">
        <v>134</v>
      </c>
      <c r="D172" s="632">
        <v>908.04399999999998</v>
      </c>
      <c r="E172" s="187">
        <v>410</v>
      </c>
      <c r="F172" s="188">
        <v>2835.3829999999998</v>
      </c>
      <c r="G172" s="187">
        <v>154</v>
      </c>
      <c r="H172" s="188">
        <v>1080.7829999999999</v>
      </c>
      <c r="I172" s="187">
        <v>0</v>
      </c>
      <c r="J172" s="189">
        <v>0</v>
      </c>
      <c r="K172" s="187">
        <v>698</v>
      </c>
      <c r="L172" s="188">
        <v>4824.2099999999991</v>
      </c>
      <c r="P172" s="85"/>
      <c r="Q172" s="85"/>
      <c r="R172" s="85"/>
      <c r="S172" s="85"/>
      <c r="T172" s="85"/>
      <c r="U172" s="85"/>
      <c r="V172" s="262"/>
      <c r="W172" s="263"/>
      <c r="X172" s="264"/>
      <c r="Y172" s="263"/>
      <c r="Z172" s="264"/>
      <c r="AA172" s="177"/>
      <c r="AB172" s="178"/>
      <c r="AC172" s="177"/>
      <c r="AD172" s="179"/>
      <c r="AE172" s="179"/>
      <c r="AF172" s="68"/>
      <c r="AG172" s="68"/>
    </row>
    <row r="173" spans="1:33" s="46" customFormat="1" ht="45" x14ac:dyDescent="0.2">
      <c r="A173" s="51"/>
      <c r="B173" s="630" t="s">
        <v>202</v>
      </c>
      <c r="C173" s="631">
        <v>1183</v>
      </c>
      <c r="D173" s="632">
        <v>15997.590246673433</v>
      </c>
      <c r="E173" s="187">
        <v>625</v>
      </c>
      <c r="F173" s="188">
        <v>10145.095253145177</v>
      </c>
      <c r="G173" s="187">
        <v>76</v>
      </c>
      <c r="H173" s="188">
        <v>1444.6028287120498</v>
      </c>
      <c r="I173" s="187">
        <v>0</v>
      </c>
      <c r="J173" s="189">
        <v>0</v>
      </c>
      <c r="K173" s="187">
        <v>1884</v>
      </c>
      <c r="L173" s="188">
        <v>27587.28832853066</v>
      </c>
      <c r="P173" s="85"/>
      <c r="Q173" s="85"/>
      <c r="R173" s="85"/>
      <c r="S173" s="85"/>
      <c r="T173" s="85"/>
      <c r="U173" s="85"/>
      <c r="V173" s="262"/>
      <c r="W173" s="263"/>
      <c r="X173" s="264"/>
      <c r="Y173" s="263"/>
      <c r="Z173" s="264"/>
      <c r="AA173" s="177"/>
      <c r="AB173" s="178"/>
      <c r="AC173" s="177"/>
      <c r="AD173" s="179"/>
      <c r="AE173" s="179"/>
      <c r="AF173" s="68"/>
      <c r="AG173" s="68"/>
    </row>
    <row r="174" spans="1:33" s="46" customFormat="1" ht="105" x14ac:dyDescent="0.2">
      <c r="A174" s="51"/>
      <c r="B174" s="630" t="s">
        <v>270</v>
      </c>
      <c r="C174" s="631">
        <v>0</v>
      </c>
      <c r="D174" s="632">
        <v>0</v>
      </c>
      <c r="E174" s="187">
        <v>0</v>
      </c>
      <c r="F174" s="188">
        <v>0</v>
      </c>
      <c r="G174" s="187">
        <v>0</v>
      </c>
      <c r="H174" s="188">
        <v>0</v>
      </c>
      <c r="I174" s="187">
        <v>0</v>
      </c>
      <c r="J174" s="189">
        <v>0</v>
      </c>
      <c r="K174" s="187">
        <v>0</v>
      </c>
      <c r="L174" s="188">
        <v>0</v>
      </c>
      <c r="N174" s="164"/>
      <c r="P174" s="85"/>
      <c r="Q174" s="85"/>
      <c r="R174" s="85"/>
      <c r="S174" s="85"/>
      <c r="T174" s="85"/>
      <c r="U174" s="85"/>
      <c r="V174" s="262"/>
      <c r="W174" s="263"/>
      <c r="X174" s="264"/>
      <c r="Y174" s="263"/>
      <c r="Z174" s="264"/>
      <c r="AA174" s="177"/>
      <c r="AB174" s="178"/>
      <c r="AC174" s="177"/>
      <c r="AD174" s="179"/>
      <c r="AE174" s="179"/>
      <c r="AF174" s="68"/>
      <c r="AG174" s="68"/>
    </row>
    <row r="175" spans="1:33" s="46" customFormat="1" ht="45" x14ac:dyDescent="0.2">
      <c r="A175" s="51"/>
      <c r="B175" s="630" t="s">
        <v>203</v>
      </c>
      <c r="C175" s="631">
        <v>636</v>
      </c>
      <c r="D175" s="632">
        <v>7386.2346020399937</v>
      </c>
      <c r="E175" s="187">
        <v>343</v>
      </c>
      <c r="F175" s="188">
        <v>4381.0413961000004</v>
      </c>
      <c r="G175" s="187">
        <v>14</v>
      </c>
      <c r="H175" s="188">
        <v>292.95427895</v>
      </c>
      <c r="I175" s="187">
        <v>0</v>
      </c>
      <c r="J175" s="189">
        <v>0</v>
      </c>
      <c r="K175" s="187">
        <v>993</v>
      </c>
      <c r="L175" s="188">
        <v>12060.230277089993</v>
      </c>
      <c r="P175" s="85"/>
      <c r="Q175" s="85"/>
      <c r="R175" s="85"/>
      <c r="S175" s="85"/>
      <c r="T175" s="85"/>
      <c r="U175" s="85"/>
      <c r="V175" s="262"/>
      <c r="W175" s="263"/>
      <c r="X175" s="264"/>
      <c r="Y175" s="263"/>
      <c r="Z175" s="264"/>
      <c r="AA175" s="177"/>
      <c r="AB175" s="178"/>
      <c r="AC175" s="177"/>
      <c r="AD175" s="179"/>
      <c r="AE175" s="179"/>
      <c r="AF175" s="68"/>
      <c r="AG175" s="68"/>
    </row>
    <row r="176" spans="1:33" s="46" customFormat="1" ht="30" x14ac:dyDescent="0.2">
      <c r="A176" s="51"/>
      <c r="B176" s="630" t="s">
        <v>204</v>
      </c>
      <c r="C176" s="631">
        <v>3235</v>
      </c>
      <c r="D176" s="632">
        <v>23984.864626839673</v>
      </c>
      <c r="E176" s="187">
        <v>2116</v>
      </c>
      <c r="F176" s="188">
        <v>15920.55225572657</v>
      </c>
      <c r="G176" s="187">
        <v>618</v>
      </c>
      <c r="H176" s="188">
        <v>6194.06557419</v>
      </c>
      <c r="I176" s="187">
        <v>0</v>
      </c>
      <c r="J176" s="189">
        <v>0</v>
      </c>
      <c r="K176" s="187">
        <v>5969</v>
      </c>
      <c r="L176" s="188">
        <v>46099.482456756239</v>
      </c>
      <c r="P176" s="85"/>
      <c r="Q176" s="85"/>
      <c r="R176" s="85"/>
      <c r="S176" s="85"/>
      <c r="T176" s="85"/>
      <c r="U176" s="85"/>
      <c r="V176" s="262"/>
      <c r="W176" s="263"/>
      <c r="X176" s="264"/>
      <c r="Y176" s="263"/>
      <c r="Z176" s="264"/>
      <c r="AA176" s="177"/>
      <c r="AB176" s="178"/>
      <c r="AC176" s="177"/>
      <c r="AD176" s="179"/>
      <c r="AE176" s="179"/>
      <c r="AF176" s="68"/>
      <c r="AG176" s="68"/>
    </row>
    <row r="177" spans="1:33" s="46" customFormat="1" ht="75" x14ac:dyDescent="0.2">
      <c r="A177" s="51"/>
      <c r="B177" s="630" t="s">
        <v>205</v>
      </c>
      <c r="C177" s="631">
        <v>21</v>
      </c>
      <c r="D177" s="632">
        <v>176.91800000000001</v>
      </c>
      <c r="E177" s="187">
        <v>10</v>
      </c>
      <c r="F177" s="188">
        <v>73.760000000000005</v>
      </c>
      <c r="G177" s="187">
        <v>3</v>
      </c>
      <c r="H177" s="188">
        <v>21.459</v>
      </c>
      <c r="I177" s="187">
        <v>0</v>
      </c>
      <c r="J177" s="189">
        <v>0</v>
      </c>
      <c r="K177" s="187">
        <v>34</v>
      </c>
      <c r="L177" s="188">
        <v>272.137</v>
      </c>
      <c r="N177" s="164"/>
      <c r="P177" s="85"/>
      <c r="Q177" s="85"/>
      <c r="R177" s="85"/>
      <c r="S177" s="85"/>
      <c r="T177" s="85"/>
      <c r="U177" s="85"/>
      <c r="V177" s="262"/>
      <c r="W177" s="263"/>
      <c r="X177" s="264"/>
      <c r="Y177" s="263"/>
      <c r="Z177" s="264"/>
      <c r="AA177" s="177"/>
      <c r="AB177" s="178"/>
      <c r="AC177" s="177"/>
      <c r="AD177" s="179"/>
      <c r="AE177" s="179"/>
      <c r="AF177" s="68"/>
      <c r="AG177" s="68"/>
    </row>
    <row r="178" spans="1:33" s="46" customFormat="1" ht="90" x14ac:dyDescent="0.2">
      <c r="A178" s="51"/>
      <c r="B178" s="630" t="s">
        <v>206</v>
      </c>
      <c r="C178" s="631">
        <v>76</v>
      </c>
      <c r="D178" s="632">
        <v>735.40700000000004</v>
      </c>
      <c r="E178" s="185">
        <v>32</v>
      </c>
      <c r="F178" s="188">
        <v>292.69900000000001</v>
      </c>
      <c r="G178" s="187">
        <v>5</v>
      </c>
      <c r="H178" s="186">
        <v>46.865000000000002</v>
      </c>
      <c r="I178" s="187">
        <v>0</v>
      </c>
      <c r="J178" s="189">
        <v>0</v>
      </c>
      <c r="K178" s="187">
        <v>113</v>
      </c>
      <c r="L178" s="188">
        <v>1074.971</v>
      </c>
      <c r="N178" s="164"/>
      <c r="P178" s="85"/>
      <c r="Q178" s="85"/>
      <c r="R178" s="85"/>
      <c r="S178" s="85"/>
      <c r="T178" s="85"/>
      <c r="U178" s="85"/>
      <c r="V178" s="262"/>
      <c r="W178" s="263"/>
      <c r="X178" s="264"/>
      <c r="Y178" s="263"/>
      <c r="Z178" s="264"/>
      <c r="AA178" s="177"/>
      <c r="AB178" s="178"/>
      <c r="AC178" s="177"/>
      <c r="AD178" s="179"/>
      <c r="AE178" s="179"/>
      <c r="AF178" s="68"/>
      <c r="AG178" s="68"/>
    </row>
    <row r="179" spans="1:33" s="46" customFormat="1" ht="45" x14ac:dyDescent="0.2">
      <c r="A179" s="51"/>
      <c r="B179" s="630" t="s">
        <v>300</v>
      </c>
      <c r="C179" s="633">
        <v>0</v>
      </c>
      <c r="D179" s="634">
        <v>0</v>
      </c>
      <c r="E179" s="205">
        <v>0</v>
      </c>
      <c r="F179" s="188">
        <v>0</v>
      </c>
      <c r="G179" s="187">
        <v>0</v>
      </c>
      <c r="H179" s="206">
        <v>0</v>
      </c>
      <c r="I179" s="187">
        <v>0</v>
      </c>
      <c r="J179" s="189">
        <v>0</v>
      </c>
      <c r="K179" s="187">
        <v>0</v>
      </c>
      <c r="L179" s="188">
        <v>0</v>
      </c>
      <c r="N179" s="164"/>
      <c r="P179" s="85"/>
      <c r="Q179" s="85"/>
      <c r="R179" s="85"/>
      <c r="S179" s="85"/>
      <c r="T179" s="85"/>
      <c r="U179" s="85"/>
      <c r="V179" s="262"/>
      <c r="W179" s="263"/>
      <c r="X179" s="264"/>
      <c r="Y179" s="263"/>
      <c r="Z179" s="264"/>
      <c r="AA179" s="177"/>
      <c r="AB179" s="178"/>
      <c r="AC179" s="177"/>
      <c r="AD179" s="179"/>
      <c r="AE179" s="179"/>
      <c r="AF179" s="68"/>
      <c r="AG179" s="68"/>
    </row>
    <row r="180" spans="1:33" s="46" customFormat="1" ht="30" x14ac:dyDescent="0.2">
      <c r="A180" s="51"/>
      <c r="B180" s="630" t="s">
        <v>271</v>
      </c>
      <c r="C180" s="635">
        <v>0</v>
      </c>
      <c r="D180" s="636">
        <v>0</v>
      </c>
      <c r="E180" s="187">
        <v>0</v>
      </c>
      <c r="F180" s="188">
        <v>0</v>
      </c>
      <c r="G180" s="187">
        <v>0</v>
      </c>
      <c r="H180" s="188">
        <v>0</v>
      </c>
      <c r="I180" s="187">
        <v>0</v>
      </c>
      <c r="J180" s="189">
        <v>0</v>
      </c>
      <c r="K180" s="187">
        <v>0</v>
      </c>
      <c r="L180" s="188">
        <v>0</v>
      </c>
      <c r="P180" s="85"/>
      <c r="Q180" s="85"/>
      <c r="R180" s="85"/>
      <c r="S180" s="85"/>
      <c r="T180" s="85"/>
      <c r="U180" s="85"/>
      <c r="V180" s="262"/>
      <c r="W180" s="263"/>
      <c r="X180" s="264"/>
      <c r="Y180" s="263"/>
      <c r="Z180" s="264"/>
      <c r="AA180" s="177"/>
      <c r="AB180" s="178"/>
      <c r="AC180" s="177"/>
      <c r="AD180" s="178"/>
      <c r="AE180" s="179"/>
      <c r="AF180" s="68"/>
      <c r="AG180" s="68"/>
    </row>
    <row r="181" spans="1:33" s="46" customFormat="1" ht="22.5" customHeight="1" x14ac:dyDescent="0.2">
      <c r="A181" s="51"/>
      <c r="B181" s="637" t="s">
        <v>269</v>
      </c>
      <c r="C181" s="638">
        <v>5285</v>
      </c>
      <c r="D181" s="639">
        <v>49189.058475553102</v>
      </c>
      <c r="E181" s="158">
        <v>3536</v>
      </c>
      <c r="F181" s="159">
        <v>33648.530904971747</v>
      </c>
      <c r="G181" s="158">
        <v>870</v>
      </c>
      <c r="H181" s="159">
        <v>9080.7296818520499</v>
      </c>
      <c r="I181" s="158">
        <v>0</v>
      </c>
      <c r="J181" s="160">
        <v>0</v>
      </c>
      <c r="K181" s="197">
        <v>9691</v>
      </c>
      <c r="L181" s="160">
        <v>91918.31906237689</v>
      </c>
      <c r="P181" s="85"/>
      <c r="Q181" s="85"/>
      <c r="R181" s="85"/>
      <c r="S181" s="85"/>
      <c r="T181" s="85"/>
      <c r="U181" s="85"/>
      <c r="V181" s="265"/>
      <c r="W181" s="266"/>
      <c r="X181" s="267"/>
      <c r="Y181" s="266"/>
      <c r="Z181" s="267"/>
      <c r="AA181" s="180"/>
      <c r="AB181" s="181"/>
      <c r="AC181" s="180"/>
      <c r="AD181" s="181"/>
      <c r="AE181" s="182"/>
      <c r="AF181" s="68"/>
      <c r="AG181" s="68"/>
    </row>
    <row r="182" spans="1:33" ht="18" hidden="1" customHeight="1" x14ac:dyDescent="0.2">
      <c r="A182" s="29"/>
      <c r="B182" s="616"/>
      <c r="C182" s="569"/>
      <c r="D182" s="615"/>
      <c r="H182" s="83"/>
      <c r="I182" s="80"/>
      <c r="AB182" s="14"/>
    </row>
    <row r="183" spans="1:33" ht="18" customHeight="1" x14ac:dyDescent="0.2">
      <c r="A183" s="29"/>
      <c r="B183" s="616"/>
      <c r="C183" s="534"/>
      <c r="D183" s="640"/>
      <c r="E183" s="86"/>
      <c r="G183" s="156"/>
      <c r="H183" s="83"/>
      <c r="I183" s="80"/>
      <c r="K183" s="608">
        <f>K176/K181</f>
        <v>0.61593230832731405</v>
      </c>
      <c r="AB183" s="14"/>
      <c r="AE183" s="86"/>
    </row>
    <row r="184" spans="1:33" ht="26.25" customHeight="1" x14ac:dyDescent="0.2">
      <c r="A184" s="26"/>
      <c r="B184" s="764" t="s">
        <v>273</v>
      </c>
      <c r="C184" s="764"/>
      <c r="D184" s="764"/>
      <c r="F184" s="761" t="s">
        <v>239</v>
      </c>
      <c r="G184" s="761"/>
      <c r="H184" s="761"/>
      <c r="I184" s="761"/>
      <c r="J184" s="86"/>
      <c r="K184" s="86"/>
      <c r="AB184" s="14"/>
    </row>
    <row r="185" spans="1:33" ht="10.5" customHeight="1" x14ac:dyDescent="0.2">
      <c r="A185" s="26"/>
      <c r="B185" s="554"/>
      <c r="C185" s="555"/>
      <c r="F185" s="27"/>
      <c r="G185" s="33"/>
      <c r="I185" s="50"/>
      <c r="J185" s="86"/>
      <c r="K185" s="86"/>
      <c r="AB185" s="14"/>
    </row>
    <row r="186" spans="1:33" ht="25.5" x14ac:dyDescent="0.2">
      <c r="A186" s="29"/>
      <c r="B186" s="641" t="s">
        <v>28</v>
      </c>
      <c r="C186" s="642" t="s">
        <v>3</v>
      </c>
      <c r="D186" s="643" t="s">
        <v>158</v>
      </c>
      <c r="F186" s="202" t="s">
        <v>28</v>
      </c>
      <c r="G186" s="200" t="s">
        <v>240</v>
      </c>
      <c r="H186" s="201" t="s">
        <v>241</v>
      </c>
      <c r="I186" s="50"/>
      <c r="J186" s="161"/>
      <c r="K186" s="86"/>
      <c r="AB186" s="14"/>
    </row>
    <row r="187" spans="1:33" ht="21" customHeight="1" x14ac:dyDescent="0.25">
      <c r="A187" s="29"/>
      <c r="B187" s="569" t="s">
        <v>60</v>
      </c>
      <c r="C187" s="543">
        <v>0</v>
      </c>
      <c r="D187" s="559">
        <v>0</v>
      </c>
      <c r="F187" s="41" t="s">
        <v>60</v>
      </c>
      <c r="G187" s="40">
        <v>10</v>
      </c>
      <c r="H187" s="40">
        <v>0</v>
      </c>
      <c r="I187" s="50"/>
      <c r="J187" s="86"/>
      <c r="W187" s="493" t="s">
        <v>28</v>
      </c>
      <c r="X187" s="493" t="s">
        <v>5</v>
      </c>
      <c r="Y187" s="493" t="s">
        <v>44</v>
      </c>
      <c r="AB187" s="14"/>
    </row>
    <row r="188" spans="1:33" ht="21" customHeight="1" x14ac:dyDescent="0.2">
      <c r="A188" s="29"/>
      <c r="B188" s="569" t="s">
        <v>33</v>
      </c>
      <c r="C188" s="543">
        <v>0</v>
      </c>
      <c r="D188" s="559">
        <v>0</v>
      </c>
      <c r="F188" s="41" t="s">
        <v>33</v>
      </c>
      <c r="G188" s="40">
        <v>30</v>
      </c>
      <c r="H188" s="40">
        <v>0</v>
      </c>
      <c r="I188" s="50"/>
      <c r="AB188" s="14"/>
    </row>
    <row r="189" spans="1:33" ht="21" customHeight="1" x14ac:dyDescent="0.2">
      <c r="A189" s="29"/>
      <c r="B189" s="569" t="s">
        <v>34</v>
      </c>
      <c r="C189" s="543">
        <v>0</v>
      </c>
      <c r="D189" s="559">
        <v>0</v>
      </c>
      <c r="F189" s="41" t="s">
        <v>34</v>
      </c>
      <c r="G189" s="40">
        <v>16</v>
      </c>
      <c r="H189" s="40">
        <v>0</v>
      </c>
      <c r="I189" s="50"/>
      <c r="AB189" s="14"/>
    </row>
    <row r="190" spans="1:33" ht="21" customHeight="1" x14ac:dyDescent="0.2">
      <c r="A190" s="29"/>
      <c r="B190" s="569" t="s">
        <v>35</v>
      </c>
      <c r="C190" s="543">
        <v>0</v>
      </c>
      <c r="D190" s="559">
        <v>0</v>
      </c>
      <c r="F190" s="41" t="s">
        <v>35</v>
      </c>
      <c r="G190" s="40">
        <v>23</v>
      </c>
      <c r="H190" s="40">
        <v>0</v>
      </c>
      <c r="I190" s="50"/>
      <c r="AB190" s="14"/>
    </row>
    <row r="191" spans="1:33" ht="21" customHeight="1" x14ac:dyDescent="0.2">
      <c r="A191" s="29"/>
      <c r="B191" s="569" t="s">
        <v>36</v>
      </c>
      <c r="C191" s="543">
        <v>0</v>
      </c>
      <c r="D191" s="559">
        <v>0</v>
      </c>
      <c r="F191" s="41" t="s">
        <v>36</v>
      </c>
      <c r="G191" s="40">
        <v>18</v>
      </c>
      <c r="H191" s="40">
        <v>0</v>
      </c>
      <c r="I191" s="50"/>
      <c r="AB191" s="14"/>
    </row>
    <row r="192" spans="1:33" ht="21" customHeight="1" x14ac:dyDescent="0.2">
      <c r="A192" s="29"/>
      <c r="B192" s="569" t="s">
        <v>32</v>
      </c>
      <c r="C192" s="543">
        <v>0</v>
      </c>
      <c r="D192" s="559">
        <v>0</v>
      </c>
      <c r="F192" s="41" t="s">
        <v>32</v>
      </c>
      <c r="G192" s="40">
        <v>8</v>
      </c>
      <c r="H192" s="40">
        <v>0</v>
      </c>
      <c r="I192" s="50"/>
      <c r="AB192" s="14"/>
    </row>
    <row r="193" spans="1:39" ht="17.45" customHeight="1" x14ac:dyDescent="0.2">
      <c r="A193" s="29"/>
      <c r="B193" s="569" t="s">
        <v>37</v>
      </c>
      <c r="C193" s="543">
        <v>0</v>
      </c>
      <c r="D193" s="559">
        <v>0</v>
      </c>
      <c r="F193" s="41" t="s">
        <v>37</v>
      </c>
      <c r="G193" s="40">
        <v>17</v>
      </c>
      <c r="H193" s="40">
        <v>0</v>
      </c>
      <c r="I193" s="50"/>
      <c r="AB193" s="14"/>
    </row>
    <row r="194" spans="1:39" ht="21" customHeight="1" x14ac:dyDescent="0.25">
      <c r="A194" s="29"/>
      <c r="B194" s="569" t="s">
        <v>38</v>
      </c>
      <c r="C194" s="543">
        <v>0</v>
      </c>
      <c r="D194" s="559">
        <v>0</v>
      </c>
      <c r="F194" s="41" t="s">
        <v>38</v>
      </c>
      <c r="G194" s="40">
        <v>16</v>
      </c>
      <c r="H194" s="40">
        <v>0</v>
      </c>
      <c r="I194" s="50"/>
      <c r="W194" s="498" t="s">
        <v>28</v>
      </c>
      <c r="X194" s="498" t="s">
        <v>5</v>
      </c>
      <c r="Y194" s="498" t="s">
        <v>44</v>
      </c>
      <c r="AB194" s="14"/>
    </row>
    <row r="195" spans="1:39" ht="21" customHeight="1" x14ac:dyDescent="0.25">
      <c r="A195" s="29"/>
      <c r="B195" s="569" t="s">
        <v>42</v>
      </c>
      <c r="C195" s="644">
        <v>0</v>
      </c>
      <c r="D195" s="645">
        <v>0</v>
      </c>
      <c r="F195" s="41" t="s">
        <v>42</v>
      </c>
      <c r="G195" s="40">
        <v>9</v>
      </c>
      <c r="H195" s="40">
        <v>0</v>
      </c>
      <c r="I195" s="50"/>
      <c r="W195" s="499" t="s">
        <v>321</v>
      </c>
      <c r="X195" s="500">
        <v>1</v>
      </c>
      <c r="Y195" s="500">
        <v>3283000</v>
      </c>
      <c r="AB195" s="14"/>
    </row>
    <row r="196" spans="1:39" ht="21" hidden="1" customHeight="1" x14ac:dyDescent="0.2">
      <c r="A196" s="29"/>
      <c r="B196" s="569" t="s">
        <v>40</v>
      </c>
      <c r="C196" s="644">
        <f>X196</f>
        <v>0</v>
      </c>
      <c r="D196" s="645">
        <v>0</v>
      </c>
      <c r="F196" s="41" t="s">
        <v>40</v>
      </c>
      <c r="G196" s="40">
        <v>0</v>
      </c>
      <c r="H196" s="40">
        <v>0</v>
      </c>
      <c r="I196" s="50"/>
      <c r="J196" s="163"/>
      <c r="AB196" s="14"/>
    </row>
    <row r="197" spans="1:39" ht="21" hidden="1" customHeight="1" x14ac:dyDescent="0.25">
      <c r="A197" s="29"/>
      <c r="B197" s="569" t="s">
        <v>41</v>
      </c>
      <c r="C197" s="644">
        <v>0</v>
      </c>
      <c r="D197" s="645">
        <v>0</v>
      </c>
      <c r="F197" s="41" t="s">
        <v>41</v>
      </c>
      <c r="G197" s="40">
        <v>0</v>
      </c>
      <c r="H197" s="40">
        <v>0</v>
      </c>
      <c r="I197" s="50"/>
      <c r="W197" s="499" t="s">
        <v>323</v>
      </c>
      <c r="X197" s="500">
        <v>2</v>
      </c>
      <c r="Y197" s="500">
        <v>11371000</v>
      </c>
      <c r="AB197" s="14"/>
    </row>
    <row r="198" spans="1:39" ht="0.6" customHeight="1" x14ac:dyDescent="0.25">
      <c r="A198" s="29"/>
      <c r="B198" s="569" t="s">
        <v>61</v>
      </c>
      <c r="C198" s="644">
        <v>0</v>
      </c>
      <c r="D198" s="645">
        <v>0</v>
      </c>
      <c r="F198" s="41" t="s">
        <v>61</v>
      </c>
      <c r="G198" s="40">
        <v>0</v>
      </c>
      <c r="H198" s="40">
        <v>0</v>
      </c>
      <c r="I198" s="50"/>
      <c r="J198" s="20"/>
      <c r="K198" s="20"/>
      <c r="L198" s="389"/>
      <c r="M198" s="20"/>
      <c r="N198" s="20"/>
      <c r="W198" s="499" t="s">
        <v>324</v>
      </c>
      <c r="X198" s="500">
        <v>1</v>
      </c>
      <c r="Y198" s="500">
        <v>5045000</v>
      </c>
      <c r="AB198" s="14"/>
    </row>
    <row r="199" spans="1:39" x14ac:dyDescent="0.2">
      <c r="A199" s="29"/>
      <c r="B199" s="641" t="s">
        <v>30</v>
      </c>
      <c r="C199" s="603">
        <f>SUM(C187:C198)</f>
        <v>0</v>
      </c>
      <c r="D199" s="646">
        <f>SUM(D187:D198)</f>
        <v>0</v>
      </c>
      <c r="F199" s="202" t="s">
        <v>30</v>
      </c>
      <c r="G199" s="200">
        <f>SUM(G187:G198)</f>
        <v>147</v>
      </c>
      <c r="H199" s="200">
        <f>SUM(H187:H198)</f>
        <v>0</v>
      </c>
      <c r="I199" s="50"/>
      <c r="J199" s="86"/>
      <c r="K199" s="163"/>
      <c r="Y199" s="212">
        <f>SUM(Y195:Y198)</f>
        <v>19699000</v>
      </c>
      <c r="AB199" s="14"/>
    </row>
    <row r="200" spans="1:39" ht="18" hidden="1" customHeight="1" x14ac:dyDescent="0.2">
      <c r="A200" s="29"/>
      <c r="G200" s="50"/>
      <c r="H200" s="50"/>
      <c r="I200" s="50"/>
      <c r="AB200" s="14"/>
    </row>
    <row r="201" spans="1:39" ht="18" hidden="1" customHeight="1" x14ac:dyDescent="0.2">
      <c r="A201" s="29"/>
      <c r="G201" s="50"/>
      <c r="H201" s="50"/>
      <c r="I201" s="50"/>
      <c r="AB201" s="14"/>
    </row>
    <row r="202" spans="1:39" ht="18" hidden="1" customHeight="1" x14ac:dyDescent="0.2">
      <c r="A202" s="29"/>
      <c r="B202" s="616"/>
      <c r="C202" s="569"/>
      <c r="D202" s="615"/>
      <c r="G202" s="50"/>
      <c r="H202" s="50"/>
      <c r="I202" s="50"/>
      <c r="AB202" s="14"/>
    </row>
    <row r="203" spans="1:39" ht="18" customHeight="1" x14ac:dyDescent="0.2">
      <c r="A203" s="29"/>
      <c r="B203" s="616"/>
      <c r="C203" s="569"/>
      <c r="D203" s="615"/>
      <c r="G203" s="50"/>
      <c r="H203" s="50"/>
      <c r="I203" s="50"/>
      <c r="AB203" s="14"/>
    </row>
    <row r="204" spans="1:39" ht="26.25" customHeight="1" x14ac:dyDescent="0.2">
      <c r="A204" s="26"/>
      <c r="B204" s="764" t="s">
        <v>345</v>
      </c>
      <c r="C204" s="764"/>
      <c r="D204" s="764"/>
      <c r="I204" s="50"/>
      <c r="J204" s="79"/>
      <c r="K204" s="163"/>
      <c r="AB204" s="14"/>
    </row>
    <row r="205" spans="1:39" ht="18" customHeight="1" x14ac:dyDescent="0.2">
      <c r="A205" s="26"/>
      <c r="B205" s="554"/>
      <c r="C205" s="543"/>
      <c r="D205" s="647"/>
      <c r="I205" s="48"/>
      <c r="W205" s="268"/>
    </row>
    <row r="206" spans="1:39" ht="15" customHeight="1" x14ac:dyDescent="0.2">
      <c r="A206" s="29"/>
      <c r="B206" s="647"/>
      <c r="C206" s="775" t="s">
        <v>211</v>
      </c>
      <c r="D206" s="776"/>
      <c r="E206" s="777" t="s">
        <v>211</v>
      </c>
      <c r="F206" s="778"/>
      <c r="K206" s="755" t="s">
        <v>208</v>
      </c>
      <c r="L206" s="756"/>
      <c r="M206" s="755" t="s">
        <v>208</v>
      </c>
      <c r="N206" s="756"/>
      <c r="O206" s="384"/>
      <c r="P206" s="17"/>
      <c r="W206" s="269"/>
    </row>
    <row r="207" spans="1:39" ht="25.5" customHeight="1" x14ac:dyDescent="0.2">
      <c r="A207" s="29"/>
      <c r="B207" s="648"/>
      <c r="C207" s="742" t="s">
        <v>524</v>
      </c>
      <c r="D207" s="743"/>
      <c r="E207" s="757" t="s">
        <v>525</v>
      </c>
      <c r="F207" s="758"/>
      <c r="G207" s="759" t="s">
        <v>362</v>
      </c>
      <c r="H207" s="760"/>
      <c r="K207" s="757" t="s">
        <v>524</v>
      </c>
      <c r="L207" s="758"/>
      <c r="M207" s="752" t="s">
        <v>526</v>
      </c>
      <c r="N207" s="754"/>
      <c r="O207" s="762" t="s">
        <v>362</v>
      </c>
      <c r="P207" s="763"/>
      <c r="W207" s="474"/>
      <c r="X207" s="475"/>
      <c r="Y207" s="475"/>
      <c r="Z207" s="475"/>
      <c r="AA207" s="476"/>
      <c r="AB207" s="477"/>
      <c r="AC207" s="477"/>
      <c r="AD207" s="477"/>
      <c r="AF207" s="217"/>
      <c r="AG207" s="786" t="s">
        <v>211</v>
      </c>
      <c r="AH207" s="786"/>
      <c r="AI207" s="786"/>
      <c r="AK207" s="786" t="s">
        <v>208</v>
      </c>
      <c r="AL207" s="786"/>
      <c r="AM207" s="786"/>
    </row>
    <row r="208" spans="1:39" ht="15" customHeight="1" x14ac:dyDescent="0.2">
      <c r="A208" s="29"/>
      <c r="B208" s="649" t="s">
        <v>207</v>
      </c>
      <c r="C208" s="650" t="s">
        <v>59</v>
      </c>
      <c r="D208" s="651" t="s">
        <v>209</v>
      </c>
      <c r="E208" s="37" t="s">
        <v>59</v>
      </c>
      <c r="F208" s="37" t="s">
        <v>209</v>
      </c>
      <c r="G208" s="460" t="s">
        <v>381</v>
      </c>
      <c r="H208" s="461" t="s">
        <v>382</v>
      </c>
      <c r="J208" s="117" t="s">
        <v>207</v>
      </c>
      <c r="K208" s="209" t="s">
        <v>59</v>
      </c>
      <c r="L208" s="209" t="s">
        <v>209</v>
      </c>
      <c r="M208" s="209" t="s">
        <v>59</v>
      </c>
      <c r="N208" s="209" t="s">
        <v>209</v>
      </c>
      <c r="O208" s="460" t="s">
        <v>381</v>
      </c>
      <c r="P208" s="461" t="s">
        <v>382</v>
      </c>
      <c r="W208" s="478"/>
      <c r="X208" s="479"/>
      <c r="Y208" s="479"/>
      <c r="Z208" s="479"/>
      <c r="AA208" s="476"/>
      <c r="AB208" s="480"/>
      <c r="AC208" s="480"/>
      <c r="AD208" s="480"/>
      <c r="AF208" s="270" t="s">
        <v>315</v>
      </c>
      <c r="AG208" s="405" t="s">
        <v>59</v>
      </c>
      <c r="AH208" s="271" t="s">
        <v>44</v>
      </c>
      <c r="AI208" s="271" t="s">
        <v>209</v>
      </c>
      <c r="AK208" s="405" t="s">
        <v>59</v>
      </c>
      <c r="AL208" s="271" t="s">
        <v>44</v>
      </c>
      <c r="AM208" s="271" t="s">
        <v>209</v>
      </c>
    </row>
    <row r="209" spans="1:39" ht="15" customHeight="1" x14ac:dyDescent="0.2">
      <c r="A209" s="29"/>
      <c r="B209" s="652" t="s">
        <v>192</v>
      </c>
      <c r="C209" s="653">
        <v>6187</v>
      </c>
      <c r="D209" s="654">
        <v>7.3908252788104098</v>
      </c>
      <c r="E209" s="515">
        <v>7681</v>
      </c>
      <c r="F209" s="199">
        <v>7.2499884129670624</v>
      </c>
      <c r="G209" s="84">
        <f>C209-E209</f>
        <v>-1494</v>
      </c>
      <c r="H209" s="462">
        <f>D209-F209</f>
        <v>0.14083686584334743</v>
      </c>
      <c r="J209" s="118" t="s">
        <v>192</v>
      </c>
      <c r="K209" s="84">
        <v>8065</v>
      </c>
      <c r="L209" s="199">
        <v>7.3317139491630501</v>
      </c>
      <c r="M209" s="171">
        <v>7893</v>
      </c>
      <c r="N209" s="199">
        <v>7.1744555935639172</v>
      </c>
      <c r="O209" s="84">
        <f>K209-M209</f>
        <v>172</v>
      </c>
      <c r="P209" s="462">
        <f>L209-N209</f>
        <v>0.15725835559913293</v>
      </c>
      <c r="W209" s="481"/>
      <c r="X209" s="482"/>
      <c r="Y209" s="483"/>
      <c r="Z209" s="483"/>
      <c r="AA209" s="476"/>
      <c r="AB209" s="484"/>
      <c r="AC209" s="485"/>
      <c r="AD209" s="485"/>
      <c r="AF209" s="406" t="s">
        <v>192</v>
      </c>
      <c r="AG209" s="273">
        <v>3200</v>
      </c>
      <c r="AH209" s="252">
        <v>21514.3410817</v>
      </c>
      <c r="AI209" s="252">
        <f>+AH209/AG209</f>
        <v>6.7232315880312505</v>
      </c>
      <c r="AK209" s="273">
        <v>2970</v>
      </c>
      <c r="AL209" s="252">
        <v>19460.86</v>
      </c>
      <c r="AM209" s="252">
        <f>+AL209/AK209</f>
        <v>6.5524781144781148</v>
      </c>
    </row>
    <row r="210" spans="1:39" ht="15" customHeight="1" x14ac:dyDescent="0.2">
      <c r="A210" s="29"/>
      <c r="B210" s="652" t="s">
        <v>210</v>
      </c>
      <c r="C210" s="653">
        <v>1432</v>
      </c>
      <c r="D210" s="654">
        <v>21.209975673449719</v>
      </c>
      <c r="E210" s="515">
        <v>1996</v>
      </c>
      <c r="F210" s="199">
        <v>17.945906767775551</v>
      </c>
      <c r="G210" s="84">
        <f>C210-E210</f>
        <v>-564</v>
      </c>
      <c r="H210" s="526">
        <f>D210-F210</f>
        <v>3.2640689056741685</v>
      </c>
      <c r="J210" s="118" t="s">
        <v>210</v>
      </c>
      <c r="K210" s="84">
        <v>1626</v>
      </c>
      <c r="L210" s="199">
        <v>20.164849976861547</v>
      </c>
      <c r="M210" s="171">
        <v>2226</v>
      </c>
      <c r="N210" s="199">
        <v>17.520487132169809</v>
      </c>
      <c r="O210" s="512">
        <f>K210-M210</f>
        <v>-600</v>
      </c>
      <c r="P210" s="462">
        <f>L210-N210</f>
        <v>2.644362844691738</v>
      </c>
      <c r="W210" s="481"/>
      <c r="X210" s="482"/>
      <c r="Y210" s="483"/>
      <c r="Z210" s="483"/>
      <c r="AA210" s="476"/>
      <c r="AB210" s="484"/>
      <c r="AC210" s="485"/>
      <c r="AD210" s="485"/>
      <c r="AF210" s="272" t="s">
        <v>210</v>
      </c>
      <c r="AG210" s="273">
        <v>613</v>
      </c>
      <c r="AH210" s="252">
        <v>11387.261850180001</v>
      </c>
      <c r="AI210" s="252">
        <f>+AH210/AG210</f>
        <v>18.576283605513868</v>
      </c>
      <c r="AK210" s="273">
        <v>698</v>
      </c>
      <c r="AL210" s="252">
        <v>14183.69741406</v>
      </c>
      <c r="AM210" s="252">
        <f>+AL210/AK210</f>
        <v>20.320483401232092</v>
      </c>
    </row>
    <row r="211" spans="1:39" ht="15" customHeight="1" x14ac:dyDescent="0.2">
      <c r="A211" s="29"/>
      <c r="B211" s="655" t="s">
        <v>6</v>
      </c>
      <c r="C211" s="656">
        <f>SUM(C209:C210)</f>
        <v>7619</v>
      </c>
      <c r="D211" s="615"/>
      <c r="E211" s="516">
        <f>SUM(E209:E210)</f>
        <v>9677</v>
      </c>
      <c r="F211" s="606">
        <f>C211-E211</f>
        <v>-2058</v>
      </c>
      <c r="J211" s="47" t="s">
        <v>6</v>
      </c>
      <c r="K211" s="172">
        <f>SUM(K209:K210)</f>
        <v>9691</v>
      </c>
      <c r="L211" s="8"/>
      <c r="M211" s="172">
        <f>SUM(M209:M210)</f>
        <v>10119</v>
      </c>
      <c r="N211" s="607">
        <f>+K211-M211</f>
        <v>-428</v>
      </c>
      <c r="O211" s="384"/>
      <c r="P211" s="17"/>
      <c r="W211" s="486"/>
      <c r="X211" s="487"/>
      <c r="Y211" s="488"/>
      <c r="Z211" s="474"/>
      <c r="AA211" s="476"/>
      <c r="AB211" s="489"/>
      <c r="AC211" s="490"/>
      <c r="AD211" s="476"/>
      <c r="AF211" s="274" t="s">
        <v>6</v>
      </c>
      <c r="AG211" s="275">
        <f>SUM(AG209:AG210)</f>
        <v>3813</v>
      </c>
      <c r="AH211" s="276"/>
      <c r="AI211" s="212"/>
      <c r="AK211" s="275">
        <f>SUM(AK209:AK210)</f>
        <v>3668</v>
      </c>
      <c r="AL211" s="276"/>
      <c r="AM211" s="212"/>
    </row>
    <row r="212" spans="1:39" x14ac:dyDescent="0.2">
      <c r="A212" s="29"/>
      <c r="B212" s="657"/>
      <c r="C212" s="658"/>
      <c r="D212" s="615"/>
      <c r="E212" s="191"/>
      <c r="F212" s="192"/>
      <c r="H212" s="191"/>
      <c r="I212" s="8"/>
      <c r="J212" s="191"/>
      <c r="K212" s="192"/>
      <c r="W212" s="474"/>
      <c r="X212" s="474"/>
      <c r="Y212" s="474"/>
      <c r="Z212" s="474"/>
      <c r="AA212" s="476"/>
      <c r="AB212" s="491"/>
      <c r="AC212" s="492"/>
      <c r="AD212" s="476"/>
    </row>
    <row r="213" spans="1:39" ht="18" customHeight="1" x14ac:dyDescent="0.2">
      <c r="A213" s="29"/>
      <c r="B213" s="616"/>
      <c r="C213" s="569"/>
      <c r="D213" s="659" t="s">
        <v>314</v>
      </c>
      <c r="H213" s="463"/>
      <c r="I213" s="80"/>
      <c r="K213" s="87"/>
      <c r="N213" s="87"/>
      <c r="O213" s="463"/>
      <c r="W213" s="474"/>
      <c r="X213" s="474"/>
      <c r="Y213" s="474"/>
      <c r="Z213" s="474"/>
      <c r="AA213" s="476"/>
      <c r="AB213" s="491"/>
      <c r="AC213" s="492"/>
      <c r="AD213" s="476"/>
    </row>
    <row r="214" spans="1:39" ht="27.75" customHeight="1" x14ac:dyDescent="0.2">
      <c r="A214" s="26"/>
      <c r="B214" s="764" t="s">
        <v>227</v>
      </c>
      <c r="C214" s="764"/>
      <c r="D214" s="764"/>
      <c r="G214" s="10"/>
      <c r="H214" s="10"/>
      <c r="I214" s="10"/>
      <c r="P214" s="30"/>
      <c r="Q214" s="30"/>
      <c r="R214" s="30"/>
      <c r="S214" s="30"/>
      <c r="T214" s="30"/>
      <c r="U214" s="30"/>
      <c r="X214" s="277"/>
      <c r="Y214" s="278"/>
      <c r="Z214" s="251"/>
      <c r="AA214" s="16"/>
      <c r="AB214" s="19"/>
      <c r="AC214" s="16"/>
      <c r="AD214" s="87"/>
      <c r="AE214" s="87"/>
    </row>
    <row r="215" spans="1:39" ht="15" customHeight="1" x14ac:dyDescent="0.2">
      <c r="A215" s="29"/>
      <c r="G215" s="10"/>
      <c r="H215" s="10"/>
      <c r="I215" s="10"/>
      <c r="O215" s="30"/>
      <c r="V215" s="216"/>
      <c r="X215" s="277"/>
      <c r="Y215" s="278"/>
      <c r="Z215" s="251"/>
      <c r="AA215" s="16"/>
      <c r="AB215" s="19"/>
      <c r="AC215" s="16"/>
      <c r="AD215" s="87"/>
      <c r="AE215" s="87"/>
    </row>
    <row r="216" spans="1:39" ht="15" customHeight="1" x14ac:dyDescent="0.2">
      <c r="A216" s="29"/>
      <c r="B216" s="641" t="s">
        <v>28</v>
      </c>
      <c r="C216" s="650" t="s">
        <v>3</v>
      </c>
      <c r="D216" s="660" t="s">
        <v>158</v>
      </c>
      <c r="G216" s="10"/>
      <c r="H216" s="10"/>
      <c r="I216" s="10"/>
      <c r="X216" s="277"/>
      <c r="AA216" s="16"/>
      <c r="AB216" s="14"/>
      <c r="AC216" s="86"/>
    </row>
    <row r="217" spans="1:39" ht="15" hidden="1" customHeight="1" x14ac:dyDescent="0.2">
      <c r="A217" s="29"/>
      <c r="D217" s="531"/>
      <c r="G217" s="10"/>
      <c r="H217" s="10"/>
      <c r="I217" s="10"/>
      <c r="V217" s="216"/>
      <c r="W217" s="279"/>
      <c r="X217" s="277"/>
      <c r="AB217" s="14"/>
      <c r="AC217" s="86"/>
    </row>
    <row r="218" spans="1:39" ht="15" hidden="1" customHeight="1" x14ac:dyDescent="0.2">
      <c r="A218" s="29"/>
      <c r="B218" s="661">
        <v>37287</v>
      </c>
      <c r="C218" s="662">
        <v>563</v>
      </c>
      <c r="D218" s="663">
        <v>1100.239</v>
      </c>
      <c r="G218" s="10"/>
      <c r="H218" s="10"/>
      <c r="I218" s="10"/>
      <c r="W218" s="279"/>
      <c r="X218" s="280"/>
      <c r="Y218" s="281"/>
      <c r="AB218" s="14"/>
      <c r="AC218" s="86"/>
    </row>
    <row r="219" spans="1:39" ht="15" hidden="1" customHeight="1" x14ac:dyDescent="0.2">
      <c r="A219" s="29"/>
      <c r="B219" s="661">
        <v>37315</v>
      </c>
      <c r="C219" s="662">
        <v>711</v>
      </c>
      <c r="D219" s="663">
        <v>1454.7809999999999</v>
      </c>
      <c r="G219" s="10"/>
      <c r="H219" s="10"/>
      <c r="I219" s="10"/>
      <c r="Y219" s="228"/>
      <c r="AB219" s="14"/>
      <c r="AC219" s="86"/>
    </row>
    <row r="220" spans="1:39" ht="15" hidden="1" customHeight="1" x14ac:dyDescent="0.2">
      <c r="A220" s="29"/>
      <c r="B220" s="661">
        <v>37346</v>
      </c>
      <c r="C220" s="662">
        <v>1049</v>
      </c>
      <c r="D220" s="663">
        <v>1987.7660000000001</v>
      </c>
      <c r="G220" s="10"/>
      <c r="H220" s="10"/>
      <c r="I220" s="10"/>
      <c r="W220" s="216"/>
      <c r="Y220" s="228"/>
      <c r="AB220" s="14"/>
      <c r="AC220" s="86"/>
    </row>
    <row r="221" spans="1:39" ht="15" hidden="1" customHeight="1" x14ac:dyDescent="0.2">
      <c r="A221" s="29"/>
      <c r="B221" s="661">
        <v>37376</v>
      </c>
      <c r="C221" s="662">
        <v>737</v>
      </c>
      <c r="D221" s="663">
        <v>1560.4860000000001</v>
      </c>
      <c r="G221" s="10"/>
      <c r="H221" s="10"/>
      <c r="I221" s="10"/>
      <c r="Y221" s="228"/>
      <c r="AB221" s="14"/>
      <c r="AC221" s="86"/>
    </row>
    <row r="222" spans="1:39" ht="15" hidden="1" customHeight="1" x14ac:dyDescent="0.2">
      <c r="A222" s="29"/>
      <c r="B222" s="661">
        <v>37407</v>
      </c>
      <c r="C222" s="662">
        <v>266</v>
      </c>
      <c r="D222" s="663">
        <v>504.65899999999999</v>
      </c>
      <c r="G222" s="10"/>
      <c r="H222" s="10"/>
      <c r="I222" s="10"/>
      <c r="Y222" s="228"/>
      <c r="AB222" s="14"/>
      <c r="AC222" s="86"/>
    </row>
    <row r="223" spans="1:39" ht="15" hidden="1" customHeight="1" x14ac:dyDescent="0.2">
      <c r="A223" s="29"/>
      <c r="B223" s="661">
        <v>37435</v>
      </c>
      <c r="C223" s="662">
        <v>534</v>
      </c>
      <c r="D223" s="663">
        <v>1069.5060000000001</v>
      </c>
      <c r="G223" s="10"/>
      <c r="H223" s="10"/>
      <c r="I223" s="10"/>
      <c r="Y223" s="228"/>
      <c r="AB223" s="14"/>
      <c r="AC223" s="86"/>
    </row>
    <row r="224" spans="1:39" ht="15" hidden="1" customHeight="1" x14ac:dyDescent="0.2">
      <c r="A224" s="29"/>
      <c r="B224" s="661">
        <v>37468</v>
      </c>
      <c r="C224" s="662">
        <v>627</v>
      </c>
      <c r="D224" s="663">
        <v>1340.3</v>
      </c>
      <c r="G224" s="10"/>
      <c r="H224" s="10"/>
      <c r="I224" s="10"/>
      <c r="Y224" s="228"/>
      <c r="AB224" s="14"/>
      <c r="AC224" s="86"/>
    </row>
    <row r="225" spans="1:29" ht="15" hidden="1" customHeight="1" x14ac:dyDescent="0.2">
      <c r="A225" s="29"/>
      <c r="B225" s="661">
        <v>37497</v>
      </c>
      <c r="C225" s="662">
        <v>1146</v>
      </c>
      <c r="D225" s="663">
        <v>2606.92</v>
      </c>
      <c r="G225" s="10"/>
      <c r="H225" s="10"/>
      <c r="I225" s="10"/>
      <c r="Y225" s="228"/>
      <c r="AB225" s="14"/>
      <c r="AC225" s="86"/>
    </row>
    <row r="226" spans="1:29" ht="15" hidden="1" customHeight="1" x14ac:dyDescent="0.2">
      <c r="A226" s="29"/>
      <c r="B226" s="661">
        <v>37524</v>
      </c>
      <c r="C226" s="662">
        <v>636</v>
      </c>
      <c r="D226" s="663">
        <v>1425.8230000000001</v>
      </c>
      <c r="G226" s="10"/>
      <c r="H226" s="10"/>
      <c r="I226" s="10"/>
      <c r="Y226" s="228"/>
      <c r="AB226" s="14"/>
      <c r="AC226" s="86"/>
    </row>
    <row r="227" spans="1:29" ht="15" hidden="1" customHeight="1" x14ac:dyDescent="0.2">
      <c r="A227" s="29"/>
      <c r="B227" s="661">
        <v>37559</v>
      </c>
      <c r="C227" s="662">
        <v>1315</v>
      </c>
      <c r="D227" s="663">
        <v>3009.9210010000002</v>
      </c>
      <c r="G227" s="10"/>
      <c r="H227" s="10"/>
      <c r="I227" s="10"/>
      <c r="Y227" s="228"/>
      <c r="AB227" s="14"/>
      <c r="AC227" s="86"/>
    </row>
    <row r="228" spans="1:29" ht="15" hidden="1" customHeight="1" x14ac:dyDescent="0.2">
      <c r="A228" s="29"/>
      <c r="B228" s="661">
        <v>37588</v>
      </c>
      <c r="C228" s="662">
        <v>653</v>
      </c>
      <c r="D228" s="663">
        <v>1709.708163</v>
      </c>
      <c r="G228" s="10"/>
      <c r="H228" s="10"/>
      <c r="I228" s="10"/>
      <c r="Y228" s="228"/>
      <c r="AB228" s="14"/>
      <c r="AC228" s="86"/>
    </row>
    <row r="229" spans="1:29" ht="15" hidden="1" customHeight="1" x14ac:dyDescent="0.2">
      <c r="A229" s="29"/>
      <c r="B229" s="661">
        <v>37609</v>
      </c>
      <c r="C229" s="662">
        <v>543</v>
      </c>
      <c r="D229" s="663">
        <v>1335.8</v>
      </c>
      <c r="G229" s="10"/>
      <c r="H229" s="10"/>
      <c r="I229" s="10"/>
      <c r="Y229" s="228"/>
      <c r="AB229" s="14"/>
      <c r="AC229" s="86"/>
    </row>
    <row r="230" spans="1:29" ht="15" hidden="1" customHeight="1" x14ac:dyDescent="0.2">
      <c r="A230" s="29"/>
      <c r="B230" s="661">
        <v>37650</v>
      </c>
      <c r="C230" s="662">
        <v>257</v>
      </c>
      <c r="D230" s="663">
        <v>505.48898600000001</v>
      </c>
      <c r="G230" s="10"/>
      <c r="H230" s="10"/>
      <c r="I230" s="10"/>
      <c r="Y230" s="228"/>
      <c r="AB230" s="14"/>
      <c r="AC230" s="86"/>
    </row>
    <row r="231" spans="1:29" ht="15" hidden="1" customHeight="1" x14ac:dyDescent="0.2">
      <c r="A231" s="29"/>
      <c r="B231" s="661">
        <v>37679</v>
      </c>
      <c r="C231" s="662">
        <v>427</v>
      </c>
      <c r="D231" s="663">
        <v>996.76905999999997</v>
      </c>
      <c r="G231" s="10"/>
      <c r="H231" s="10"/>
      <c r="I231" s="10"/>
      <c r="Y231" s="228"/>
      <c r="AB231" s="14"/>
      <c r="AC231" s="86"/>
    </row>
    <row r="232" spans="1:29" ht="15" hidden="1" customHeight="1" x14ac:dyDescent="0.2">
      <c r="A232" s="29"/>
      <c r="B232" s="661">
        <v>37711</v>
      </c>
      <c r="C232" s="662">
        <v>389</v>
      </c>
      <c r="D232" s="663">
        <v>945.41847700000005</v>
      </c>
      <c r="G232" s="10"/>
      <c r="H232" s="10"/>
      <c r="I232" s="10"/>
      <c r="Y232" s="228"/>
      <c r="AB232" s="14"/>
      <c r="AC232" s="86"/>
    </row>
    <row r="233" spans="1:29" ht="15" hidden="1" customHeight="1" x14ac:dyDescent="0.2">
      <c r="A233" s="29"/>
      <c r="B233" s="661">
        <v>37725</v>
      </c>
      <c r="C233" s="662">
        <v>351</v>
      </c>
      <c r="D233" s="663">
        <v>876.15627700000005</v>
      </c>
      <c r="G233" s="10"/>
      <c r="H233" s="10"/>
      <c r="I233" s="10"/>
      <c r="Y233" s="228"/>
      <c r="AB233" s="14"/>
      <c r="AC233" s="86"/>
    </row>
    <row r="234" spans="1:29" ht="15" hidden="1" customHeight="1" x14ac:dyDescent="0.2">
      <c r="A234" s="29"/>
      <c r="B234" s="661">
        <v>37755</v>
      </c>
      <c r="C234" s="662">
        <v>660</v>
      </c>
      <c r="D234" s="663">
        <v>1652.599651</v>
      </c>
      <c r="G234" s="10"/>
      <c r="H234" s="10"/>
      <c r="I234" s="10"/>
      <c r="Y234" s="228"/>
      <c r="AB234" s="14"/>
      <c r="AC234" s="86"/>
    </row>
    <row r="235" spans="1:29" ht="15" hidden="1" customHeight="1" x14ac:dyDescent="0.2">
      <c r="A235" s="29"/>
      <c r="B235" s="661">
        <v>37786</v>
      </c>
      <c r="C235" s="662">
        <v>1152</v>
      </c>
      <c r="D235" s="663">
        <v>2949.3789419999998</v>
      </c>
      <c r="G235" s="10"/>
      <c r="H235" s="10"/>
      <c r="I235" s="10"/>
      <c r="Y235" s="228"/>
      <c r="AB235" s="14"/>
      <c r="AC235" s="86"/>
    </row>
    <row r="236" spans="1:29" ht="15" hidden="1" customHeight="1" x14ac:dyDescent="0.2">
      <c r="A236" s="29"/>
      <c r="B236" s="661">
        <v>37816</v>
      </c>
      <c r="C236" s="662">
        <v>1002</v>
      </c>
      <c r="D236" s="663">
        <v>2406.4353301399997</v>
      </c>
      <c r="G236" s="10"/>
      <c r="H236" s="10"/>
      <c r="I236" s="10"/>
      <c r="Y236" s="228"/>
      <c r="AB236" s="14"/>
      <c r="AC236" s="86"/>
    </row>
    <row r="237" spans="1:29" ht="15" hidden="1" customHeight="1" x14ac:dyDescent="0.2">
      <c r="A237" s="29"/>
      <c r="B237" s="661">
        <v>37847</v>
      </c>
      <c r="C237" s="662">
        <v>603</v>
      </c>
      <c r="D237" s="663">
        <v>1483.7914216700001</v>
      </c>
      <c r="G237" s="10"/>
      <c r="H237" s="10"/>
      <c r="I237" s="10"/>
      <c r="Y237" s="228"/>
      <c r="AB237" s="14"/>
      <c r="AC237" s="86"/>
    </row>
    <row r="238" spans="1:29" ht="15" hidden="1" customHeight="1" x14ac:dyDescent="0.2">
      <c r="A238" s="29"/>
      <c r="B238" s="661">
        <v>37878</v>
      </c>
      <c r="C238" s="662">
        <v>776</v>
      </c>
      <c r="D238" s="663">
        <v>1807.952493</v>
      </c>
      <c r="G238" s="10"/>
      <c r="H238" s="10"/>
      <c r="I238" s="10"/>
      <c r="Y238" s="228"/>
      <c r="AB238" s="14"/>
      <c r="AC238" s="86"/>
    </row>
    <row r="239" spans="1:29" ht="15" hidden="1" customHeight="1" x14ac:dyDescent="0.2">
      <c r="A239" s="29"/>
      <c r="B239" s="661">
        <v>37908</v>
      </c>
      <c r="C239" s="662">
        <v>1032</v>
      </c>
      <c r="D239" s="663">
        <v>2427.9943076700001</v>
      </c>
      <c r="G239" s="10"/>
      <c r="H239" s="10"/>
      <c r="I239" s="10"/>
      <c r="Y239" s="228"/>
      <c r="AB239" s="14"/>
      <c r="AC239" s="86"/>
    </row>
    <row r="240" spans="1:29" ht="15" hidden="1" customHeight="1" x14ac:dyDescent="0.2">
      <c r="A240" s="29"/>
      <c r="B240" s="661">
        <v>37939</v>
      </c>
      <c r="C240" s="662">
        <v>827</v>
      </c>
      <c r="D240" s="663">
        <v>1847.0336850000001</v>
      </c>
      <c r="G240" s="10"/>
      <c r="H240" s="10"/>
      <c r="I240" s="10"/>
      <c r="Y240" s="228"/>
      <c r="AB240" s="14"/>
      <c r="AC240" s="86"/>
    </row>
    <row r="241" spans="1:29" ht="15" hidden="1" customHeight="1" x14ac:dyDescent="0.2">
      <c r="A241" s="29"/>
      <c r="B241" s="661">
        <v>37969</v>
      </c>
      <c r="C241" s="662">
        <v>973</v>
      </c>
      <c r="D241" s="663">
        <v>2316.5071899999998</v>
      </c>
      <c r="G241" s="10"/>
      <c r="H241" s="10"/>
      <c r="I241" s="10"/>
      <c r="Y241" s="228"/>
      <c r="AB241" s="14"/>
      <c r="AC241" s="86"/>
    </row>
    <row r="242" spans="1:29" ht="15" hidden="1" customHeight="1" x14ac:dyDescent="0.2">
      <c r="A242" s="29"/>
      <c r="B242" s="661">
        <v>38000</v>
      </c>
      <c r="C242" s="662">
        <v>522</v>
      </c>
      <c r="D242" s="663">
        <f>1198.305913+8.6+1.2-1.2</f>
        <v>1206.9059129999998</v>
      </c>
      <c r="G242" s="10"/>
      <c r="H242" s="10"/>
      <c r="I242" s="10"/>
      <c r="Y242" s="228"/>
      <c r="AB242" s="14"/>
      <c r="AC242" s="86"/>
    </row>
    <row r="243" spans="1:29" ht="15" hidden="1" customHeight="1" x14ac:dyDescent="0.2">
      <c r="A243" s="29"/>
      <c r="B243" s="661">
        <v>38031</v>
      </c>
      <c r="C243" s="662">
        <v>637</v>
      </c>
      <c r="D243" s="663">
        <f>1617.190103+5.2+1.6-1.6</f>
        <v>1622.390103</v>
      </c>
      <c r="G243" s="10"/>
      <c r="H243" s="10"/>
      <c r="I243" s="10"/>
      <c r="Y243" s="228"/>
      <c r="AB243" s="14"/>
      <c r="AC243" s="86"/>
    </row>
    <row r="244" spans="1:29" ht="15" hidden="1" customHeight="1" x14ac:dyDescent="0.2">
      <c r="A244" s="29"/>
      <c r="B244" s="661">
        <v>38060</v>
      </c>
      <c r="C244" s="662">
        <v>1449</v>
      </c>
      <c r="D244" s="663">
        <f>3320.647077+1.4+0.2+0.6+2.925</f>
        <v>3325.7720770000001</v>
      </c>
      <c r="G244" s="10"/>
      <c r="H244" s="10"/>
      <c r="I244" s="10"/>
      <c r="Y244" s="228"/>
      <c r="AB244" s="14"/>
      <c r="AC244" s="86"/>
    </row>
    <row r="245" spans="1:29" ht="15" hidden="1" customHeight="1" x14ac:dyDescent="0.2">
      <c r="A245" s="29"/>
      <c r="B245" s="661">
        <v>38091</v>
      </c>
      <c r="C245" s="662">
        <v>835</v>
      </c>
      <c r="D245" s="663">
        <f>2150.871212+0.648+0.8-0.648</f>
        <v>2151.6712120000002</v>
      </c>
      <c r="G245" s="10"/>
      <c r="H245" s="10"/>
      <c r="I245" s="10"/>
      <c r="Y245" s="228"/>
      <c r="AB245" s="14"/>
      <c r="AC245" s="86"/>
    </row>
    <row r="246" spans="1:29" ht="15" hidden="1" customHeight="1" x14ac:dyDescent="0.2">
      <c r="A246" s="29"/>
      <c r="B246" s="661">
        <v>38121</v>
      </c>
      <c r="C246" s="662">
        <v>1060</v>
      </c>
      <c r="D246" s="663">
        <f>2832.490548+0.2</f>
        <v>2832.690548</v>
      </c>
      <c r="G246" s="10"/>
      <c r="H246" s="10"/>
      <c r="I246" s="10"/>
      <c r="Y246" s="228"/>
      <c r="AB246" s="14"/>
      <c r="AC246" s="86"/>
    </row>
    <row r="247" spans="1:29" ht="15" hidden="1" customHeight="1" x14ac:dyDescent="0.2">
      <c r="A247" s="29"/>
      <c r="B247" s="661">
        <v>38152</v>
      </c>
      <c r="C247" s="662">
        <v>1004</v>
      </c>
      <c r="D247" s="663">
        <f>2730.597565+0.2-0.2</f>
        <v>2730.597565</v>
      </c>
      <c r="G247" s="10"/>
      <c r="H247" s="10"/>
      <c r="I247" s="10"/>
      <c r="Y247" s="228"/>
      <c r="AB247" s="14"/>
      <c r="AC247" s="86"/>
    </row>
    <row r="248" spans="1:29" ht="15" hidden="1" customHeight="1" x14ac:dyDescent="0.2">
      <c r="A248" s="29"/>
      <c r="B248" s="661">
        <v>38182</v>
      </c>
      <c r="C248" s="662">
        <v>943</v>
      </c>
      <c r="D248" s="663">
        <v>2473.56331</v>
      </c>
      <c r="G248" s="10"/>
      <c r="H248" s="10"/>
      <c r="I248" s="10"/>
      <c r="Y248" s="228"/>
      <c r="AB248" s="14"/>
      <c r="AC248" s="86"/>
    </row>
    <row r="249" spans="1:29" ht="15" hidden="1" customHeight="1" x14ac:dyDescent="0.2">
      <c r="A249" s="29"/>
      <c r="B249" s="661">
        <v>38213</v>
      </c>
      <c r="C249" s="662">
        <v>1016</v>
      </c>
      <c r="D249" s="663">
        <v>2597.6741665</v>
      </c>
      <c r="G249" s="10"/>
      <c r="H249" s="10"/>
      <c r="I249" s="10"/>
      <c r="Y249" s="228"/>
      <c r="AB249" s="14"/>
      <c r="AC249" s="86"/>
    </row>
    <row r="250" spans="1:29" ht="15" hidden="1" customHeight="1" x14ac:dyDescent="0.2">
      <c r="A250" s="29"/>
      <c r="B250" s="661">
        <v>38244</v>
      </c>
      <c r="C250" s="662">
        <v>844</v>
      </c>
      <c r="D250" s="663">
        <v>2219.8913040000002</v>
      </c>
      <c r="G250" s="10"/>
      <c r="H250" s="10"/>
      <c r="I250" s="10"/>
      <c r="Y250" s="228"/>
      <c r="AB250" s="14"/>
      <c r="AC250" s="86"/>
    </row>
    <row r="251" spans="1:29" ht="15" hidden="1" customHeight="1" x14ac:dyDescent="0.2">
      <c r="A251" s="29"/>
      <c r="B251" s="661">
        <v>38274</v>
      </c>
      <c r="C251" s="662">
        <v>1166</v>
      </c>
      <c r="D251" s="663">
        <v>3092.5171210499998</v>
      </c>
      <c r="G251" s="10"/>
      <c r="H251" s="10"/>
      <c r="I251" s="10"/>
      <c r="Y251" s="228"/>
      <c r="AB251" s="14"/>
      <c r="AC251" s="86"/>
    </row>
    <row r="252" spans="1:29" ht="15" hidden="1" customHeight="1" x14ac:dyDescent="0.2">
      <c r="A252" s="29"/>
      <c r="B252" s="661">
        <v>38305</v>
      </c>
      <c r="C252" s="662">
        <v>1076</v>
      </c>
      <c r="D252" s="663">
        <f>2842.17724185</f>
        <v>2842.17724185</v>
      </c>
      <c r="G252" s="10"/>
      <c r="H252" s="10"/>
      <c r="I252" s="10"/>
      <c r="Y252" s="228"/>
      <c r="AB252" s="14"/>
      <c r="AC252" s="86"/>
    </row>
    <row r="253" spans="1:29" ht="15" hidden="1" customHeight="1" x14ac:dyDescent="0.2">
      <c r="A253" s="29"/>
      <c r="B253" s="661">
        <v>38335</v>
      </c>
      <c r="C253" s="662">
        <v>1016</v>
      </c>
      <c r="D253" s="663">
        <v>3019.0007609999998</v>
      </c>
      <c r="G253" s="10"/>
      <c r="H253" s="10"/>
      <c r="I253" s="10"/>
      <c r="Y253" s="228"/>
      <c r="AB253" s="14"/>
      <c r="AC253" s="86"/>
    </row>
    <row r="254" spans="1:29" ht="15" hidden="1" customHeight="1" x14ac:dyDescent="0.2">
      <c r="A254" s="29"/>
      <c r="B254" s="661">
        <v>38366</v>
      </c>
      <c r="C254" s="664">
        <v>661</v>
      </c>
      <c r="D254" s="561">
        <v>1754.1250700000001</v>
      </c>
      <c r="G254" s="10"/>
      <c r="H254" s="10"/>
      <c r="I254" s="10"/>
      <c r="Y254" s="228"/>
      <c r="AB254" s="14"/>
      <c r="AC254" s="86"/>
    </row>
    <row r="255" spans="1:29" ht="15" hidden="1" customHeight="1" x14ac:dyDescent="0.2">
      <c r="A255" s="29"/>
      <c r="B255" s="661">
        <v>38397</v>
      </c>
      <c r="C255" s="664">
        <v>858</v>
      </c>
      <c r="D255" s="561">
        <v>2329.245175</v>
      </c>
      <c r="G255" s="10"/>
      <c r="H255" s="10"/>
      <c r="I255" s="10"/>
      <c r="Y255" s="228"/>
      <c r="AB255" s="14"/>
      <c r="AC255" s="86"/>
    </row>
    <row r="256" spans="1:29" ht="15" hidden="1" customHeight="1" x14ac:dyDescent="0.2">
      <c r="A256" s="29"/>
      <c r="B256" s="661">
        <v>38425</v>
      </c>
      <c r="C256" s="664">
        <v>1659</v>
      </c>
      <c r="D256" s="561">
        <v>4961.2478829499996</v>
      </c>
      <c r="G256" s="10"/>
      <c r="H256" s="10"/>
      <c r="I256" s="10"/>
      <c r="Y256" s="228"/>
      <c r="AB256" s="14"/>
      <c r="AC256" s="86"/>
    </row>
    <row r="257" spans="1:29" ht="15" hidden="1" customHeight="1" x14ac:dyDescent="0.2">
      <c r="A257" s="29"/>
      <c r="B257" s="661">
        <v>38456</v>
      </c>
      <c r="C257" s="664">
        <v>907</v>
      </c>
      <c r="D257" s="561">
        <v>2502.2880117999998</v>
      </c>
      <c r="G257" s="10"/>
      <c r="H257" s="10"/>
      <c r="I257" s="10"/>
      <c r="Y257" s="228"/>
      <c r="AB257" s="14"/>
      <c r="AC257" s="86"/>
    </row>
    <row r="258" spans="1:29" ht="15" hidden="1" customHeight="1" x14ac:dyDescent="0.2">
      <c r="A258" s="29"/>
      <c r="B258" s="661">
        <v>38486</v>
      </c>
      <c r="C258" s="664">
        <v>1048</v>
      </c>
      <c r="D258" s="561">
        <v>2982.4700228500001</v>
      </c>
      <c r="G258" s="10"/>
      <c r="H258" s="10"/>
      <c r="I258" s="10"/>
      <c r="Y258" s="228"/>
      <c r="AB258" s="14"/>
      <c r="AC258" s="86"/>
    </row>
    <row r="259" spans="1:29" ht="15" hidden="1" customHeight="1" x14ac:dyDescent="0.2">
      <c r="A259" s="29"/>
      <c r="B259" s="661">
        <v>38517</v>
      </c>
      <c r="C259" s="664">
        <v>800</v>
      </c>
      <c r="D259" s="561">
        <v>2392.8542082099998</v>
      </c>
      <c r="G259" s="10"/>
      <c r="H259" s="10"/>
      <c r="I259" s="10"/>
      <c r="Y259" s="228"/>
      <c r="AB259" s="14"/>
      <c r="AC259" s="86"/>
    </row>
    <row r="260" spans="1:29" ht="15" hidden="1" customHeight="1" x14ac:dyDescent="0.2">
      <c r="A260" s="29"/>
      <c r="B260" s="661">
        <v>38547</v>
      </c>
      <c r="C260" s="664">
        <v>703</v>
      </c>
      <c r="D260" s="561">
        <v>2055.6690454200002</v>
      </c>
      <c r="G260" s="10"/>
      <c r="H260" s="10"/>
      <c r="I260" s="10"/>
      <c r="Y260" s="228"/>
      <c r="AB260" s="14"/>
      <c r="AC260" s="86"/>
    </row>
    <row r="261" spans="1:29" ht="15" hidden="1" customHeight="1" x14ac:dyDescent="0.2">
      <c r="A261" s="29"/>
      <c r="B261" s="661">
        <v>38578</v>
      </c>
      <c r="C261" s="664">
        <v>739</v>
      </c>
      <c r="D261" s="561">
        <v>2296.7471074700002</v>
      </c>
      <c r="G261" s="10"/>
      <c r="H261" s="10"/>
      <c r="I261" s="10"/>
      <c r="Y261" s="228"/>
      <c r="AB261" s="14"/>
      <c r="AC261" s="86"/>
    </row>
    <row r="262" spans="1:29" ht="15" hidden="1" customHeight="1" x14ac:dyDescent="0.2">
      <c r="A262" s="29"/>
      <c r="B262" s="661">
        <v>38609</v>
      </c>
      <c r="C262" s="664">
        <v>686</v>
      </c>
      <c r="D262" s="561">
        <v>2137.1696295199999</v>
      </c>
      <c r="G262" s="10"/>
      <c r="H262" s="10"/>
      <c r="I262" s="10"/>
      <c r="Y262" s="228"/>
      <c r="AB262" s="14"/>
      <c r="AC262" s="86"/>
    </row>
    <row r="263" spans="1:29" ht="15" hidden="1" customHeight="1" x14ac:dyDescent="0.2">
      <c r="A263" s="29"/>
      <c r="B263" s="661">
        <v>38639</v>
      </c>
      <c r="C263" s="664">
        <v>393</v>
      </c>
      <c r="D263" s="561">
        <v>1353.526079</v>
      </c>
      <c r="G263" s="10"/>
      <c r="H263" s="10"/>
      <c r="I263" s="10"/>
      <c r="Y263" s="228"/>
      <c r="AB263" s="14"/>
      <c r="AC263" s="86"/>
    </row>
    <row r="264" spans="1:29" ht="15" hidden="1" customHeight="1" x14ac:dyDescent="0.2">
      <c r="A264" s="29"/>
      <c r="B264" s="661">
        <v>38670</v>
      </c>
      <c r="C264" s="664">
        <v>619</v>
      </c>
      <c r="D264" s="561">
        <v>1943.829737</v>
      </c>
      <c r="G264" s="10"/>
      <c r="H264" s="10"/>
      <c r="I264" s="10"/>
      <c r="Y264" s="228"/>
      <c r="AB264" s="14"/>
      <c r="AC264" s="86"/>
    </row>
    <row r="265" spans="1:29" ht="15" hidden="1" customHeight="1" x14ac:dyDescent="0.2">
      <c r="A265" s="29"/>
      <c r="B265" s="661">
        <v>38700</v>
      </c>
      <c r="C265" s="664">
        <v>844</v>
      </c>
      <c r="D265" s="561">
        <v>2791.2414075699999</v>
      </c>
      <c r="G265" s="10"/>
      <c r="H265" s="10"/>
      <c r="I265" s="10"/>
      <c r="Y265" s="228"/>
      <c r="AB265" s="14"/>
      <c r="AC265" s="86"/>
    </row>
    <row r="266" spans="1:29" ht="15" hidden="1" customHeight="1" x14ac:dyDescent="0.2">
      <c r="A266" s="29"/>
      <c r="B266" s="661">
        <v>38731</v>
      </c>
      <c r="C266" s="664">
        <v>275</v>
      </c>
      <c r="D266" s="397">
        <v>885.803898</v>
      </c>
      <c r="G266" s="10"/>
      <c r="H266" s="10"/>
      <c r="I266" s="10"/>
      <c r="Y266" s="228"/>
      <c r="AB266" s="14"/>
      <c r="AC266" s="86"/>
    </row>
    <row r="267" spans="1:29" ht="15" hidden="1" customHeight="1" x14ac:dyDescent="0.2">
      <c r="A267" s="29"/>
      <c r="B267" s="661">
        <v>38762</v>
      </c>
      <c r="C267" s="664">
        <v>591</v>
      </c>
      <c r="D267" s="397">
        <v>2077.9596889999998</v>
      </c>
      <c r="G267" s="10"/>
      <c r="H267" s="10"/>
      <c r="I267" s="10"/>
      <c r="Y267" s="228"/>
      <c r="AB267" s="14"/>
      <c r="AC267" s="86"/>
    </row>
    <row r="268" spans="1:29" ht="15" hidden="1" customHeight="1" x14ac:dyDescent="0.2">
      <c r="A268" s="29"/>
      <c r="B268" s="661">
        <v>38777</v>
      </c>
      <c r="C268" s="664">
        <v>764</v>
      </c>
      <c r="D268" s="397">
        <v>2723.2891180000001</v>
      </c>
      <c r="G268" s="10"/>
      <c r="H268" s="10"/>
      <c r="I268" s="10"/>
      <c r="Y268" s="228"/>
      <c r="AB268" s="14"/>
      <c r="AC268" s="86"/>
    </row>
    <row r="269" spans="1:29" ht="15" hidden="1" customHeight="1" x14ac:dyDescent="0.2">
      <c r="A269" s="29"/>
      <c r="B269" s="661">
        <v>38808</v>
      </c>
      <c r="C269" s="664">
        <f>W277</f>
        <v>0</v>
      </c>
      <c r="D269" s="397">
        <v>1892.95439126</v>
      </c>
      <c r="G269" s="10"/>
      <c r="H269" s="10"/>
      <c r="I269" s="10"/>
      <c r="Y269" s="228"/>
      <c r="AB269" s="14"/>
      <c r="AC269" s="86"/>
    </row>
    <row r="270" spans="1:29" ht="15" hidden="1" customHeight="1" x14ac:dyDescent="0.2">
      <c r="A270" s="29"/>
      <c r="B270" s="661">
        <v>38838</v>
      </c>
      <c r="C270" s="664" t="e">
        <f>#REF!</f>
        <v>#REF!</v>
      </c>
      <c r="D270" s="397">
        <v>2947.98004597</v>
      </c>
      <c r="G270" s="10"/>
      <c r="H270" s="10"/>
      <c r="I270" s="10"/>
      <c r="Y270" s="228"/>
      <c r="AB270" s="14"/>
      <c r="AC270" s="86"/>
    </row>
    <row r="271" spans="1:29" ht="15" hidden="1" customHeight="1" x14ac:dyDescent="0.2">
      <c r="A271" s="29"/>
      <c r="B271" s="661">
        <v>38869</v>
      </c>
      <c r="C271" s="664" t="e">
        <f>#REF!</f>
        <v>#REF!</v>
      </c>
      <c r="D271" s="397">
        <v>2688.0438840000002</v>
      </c>
      <c r="G271" s="10"/>
      <c r="H271" s="10"/>
      <c r="I271" s="10"/>
      <c r="Y271" s="228"/>
      <c r="AB271" s="14"/>
      <c r="AC271" s="86"/>
    </row>
    <row r="272" spans="1:29" ht="15" hidden="1" customHeight="1" x14ac:dyDescent="0.2">
      <c r="A272" s="29"/>
      <c r="B272" s="661">
        <v>38899</v>
      </c>
      <c r="C272" s="664" t="e">
        <f>#REF!</f>
        <v>#REF!</v>
      </c>
      <c r="D272" s="397">
        <v>2743.9040340000001</v>
      </c>
      <c r="G272" s="10"/>
      <c r="H272" s="10"/>
      <c r="I272" s="10"/>
      <c r="Y272" s="228"/>
      <c r="AB272" s="14"/>
      <c r="AC272" s="86"/>
    </row>
    <row r="273" spans="1:29" ht="15" hidden="1" customHeight="1" x14ac:dyDescent="0.2">
      <c r="A273" s="29"/>
      <c r="B273" s="661">
        <v>38930</v>
      </c>
      <c r="C273" s="664">
        <f>W383</f>
        <v>0</v>
      </c>
      <c r="D273" s="397">
        <v>2412.8742966999998</v>
      </c>
      <c r="G273" s="10"/>
      <c r="H273" s="10"/>
      <c r="I273" s="10"/>
      <c r="Y273" s="228"/>
      <c r="AB273" s="14"/>
      <c r="AC273" s="86"/>
    </row>
    <row r="274" spans="1:29" ht="15" hidden="1" customHeight="1" x14ac:dyDescent="0.2">
      <c r="A274" s="29"/>
      <c r="B274" s="661" t="s">
        <v>29</v>
      </c>
      <c r="C274" s="664" t="e">
        <f>#REF!</f>
        <v>#REF!</v>
      </c>
      <c r="D274" s="397">
        <v>2085.2845189999998</v>
      </c>
      <c r="G274" s="10"/>
      <c r="H274" s="10"/>
      <c r="I274" s="10"/>
      <c r="Y274" s="228"/>
      <c r="AB274" s="14"/>
      <c r="AC274" s="86"/>
    </row>
    <row r="275" spans="1:29" ht="15" hidden="1" customHeight="1" x14ac:dyDescent="0.2">
      <c r="A275" s="29"/>
      <c r="B275" s="661">
        <v>38991</v>
      </c>
      <c r="C275" s="664" t="e">
        <f>#REF!</f>
        <v>#REF!</v>
      </c>
      <c r="D275" s="397">
        <v>2965.300937</v>
      </c>
      <c r="G275" s="10"/>
      <c r="H275" s="10"/>
      <c r="I275" s="10"/>
      <c r="Y275" s="228"/>
      <c r="AB275" s="14"/>
      <c r="AC275" s="86"/>
    </row>
    <row r="276" spans="1:29" ht="15" hidden="1" customHeight="1" x14ac:dyDescent="0.2">
      <c r="A276" s="29"/>
      <c r="B276" s="661">
        <v>39022</v>
      </c>
      <c r="C276" s="664">
        <v>906</v>
      </c>
      <c r="D276" s="397">
        <v>3179.2128090000001</v>
      </c>
      <c r="G276" s="10"/>
      <c r="H276" s="10"/>
      <c r="I276" s="10"/>
      <c r="Y276" s="228"/>
      <c r="AB276" s="14"/>
      <c r="AC276" s="86"/>
    </row>
    <row r="277" spans="1:29" ht="15" hidden="1" customHeight="1" x14ac:dyDescent="0.2">
      <c r="A277" s="29"/>
      <c r="B277" s="661">
        <v>39052</v>
      </c>
      <c r="C277" s="664">
        <v>900</v>
      </c>
      <c r="D277" s="397">
        <v>2981.3723156999999</v>
      </c>
      <c r="G277" s="10"/>
      <c r="H277" s="10"/>
      <c r="I277" s="10"/>
      <c r="Y277" s="228"/>
      <c r="AB277" s="14"/>
      <c r="AC277" s="86"/>
    </row>
    <row r="278" spans="1:29" ht="15" hidden="1" customHeight="1" x14ac:dyDescent="0.2">
      <c r="A278" s="29"/>
      <c r="B278" s="661">
        <v>39083</v>
      </c>
      <c r="C278" s="578">
        <v>787</v>
      </c>
      <c r="D278" s="579">
        <v>2691.2880230000001</v>
      </c>
      <c r="G278" s="10"/>
      <c r="H278" s="10"/>
      <c r="I278" s="10"/>
      <c r="Y278" s="228"/>
      <c r="AB278" s="14"/>
      <c r="AC278" s="86"/>
    </row>
    <row r="279" spans="1:29" ht="15" hidden="1" customHeight="1" x14ac:dyDescent="0.2">
      <c r="A279" s="29"/>
      <c r="B279" s="661">
        <v>39114</v>
      </c>
      <c r="C279" s="578">
        <v>879</v>
      </c>
      <c r="D279" s="579">
        <v>3228.8395350000001</v>
      </c>
      <c r="G279" s="10"/>
      <c r="H279" s="10"/>
      <c r="I279" s="10"/>
      <c r="Y279" s="228"/>
      <c r="AB279" s="14"/>
      <c r="AC279" s="86"/>
    </row>
    <row r="280" spans="1:29" ht="15" hidden="1" customHeight="1" x14ac:dyDescent="0.2">
      <c r="A280" s="29"/>
      <c r="B280" s="661">
        <v>39142</v>
      </c>
      <c r="C280" s="578">
        <v>911</v>
      </c>
      <c r="D280" s="579">
        <v>3207.9845380000002</v>
      </c>
      <c r="G280" s="10"/>
      <c r="H280" s="10"/>
      <c r="I280" s="10"/>
      <c r="Y280" s="228"/>
      <c r="AB280" s="14"/>
      <c r="AC280" s="86"/>
    </row>
    <row r="281" spans="1:29" ht="15" hidden="1" customHeight="1" x14ac:dyDescent="0.2">
      <c r="A281" s="29"/>
      <c r="B281" s="661">
        <v>39173</v>
      </c>
      <c r="C281" s="578">
        <v>733</v>
      </c>
      <c r="D281" s="579">
        <v>2643.429646</v>
      </c>
      <c r="G281" s="10"/>
      <c r="H281" s="10"/>
      <c r="I281" s="10"/>
      <c r="Y281" s="228"/>
      <c r="AB281" s="14"/>
      <c r="AC281" s="86"/>
    </row>
    <row r="282" spans="1:29" ht="15" hidden="1" customHeight="1" x14ac:dyDescent="0.2">
      <c r="A282" s="29"/>
      <c r="B282" s="661">
        <v>39203</v>
      </c>
      <c r="C282" s="578">
        <v>1138</v>
      </c>
      <c r="D282" s="579">
        <v>4171.9808000000003</v>
      </c>
      <c r="G282" s="10"/>
      <c r="H282" s="10"/>
      <c r="I282" s="10"/>
      <c r="Y282" s="228"/>
      <c r="AB282" s="14"/>
      <c r="AC282" s="86"/>
    </row>
    <row r="283" spans="1:29" ht="15" hidden="1" customHeight="1" x14ac:dyDescent="0.2">
      <c r="A283" s="29"/>
      <c r="B283" s="661">
        <v>39234</v>
      </c>
      <c r="C283" s="578">
        <v>1163</v>
      </c>
      <c r="D283" s="579">
        <v>4433.19758852</v>
      </c>
      <c r="G283" s="10"/>
      <c r="H283" s="10"/>
      <c r="I283" s="10"/>
      <c r="Y283" s="228"/>
      <c r="AB283" s="14"/>
      <c r="AC283" s="86"/>
    </row>
    <row r="284" spans="1:29" ht="15" hidden="1" customHeight="1" x14ac:dyDescent="0.2">
      <c r="A284" s="29"/>
      <c r="B284" s="661">
        <v>39264</v>
      </c>
      <c r="C284" s="578">
        <v>1030</v>
      </c>
      <c r="D284" s="579">
        <v>3850.1892590000002</v>
      </c>
      <c r="G284" s="10"/>
      <c r="H284" s="10"/>
      <c r="I284" s="10"/>
      <c r="Y284" s="228"/>
      <c r="AB284" s="14"/>
      <c r="AC284" s="86"/>
    </row>
    <row r="285" spans="1:29" ht="15" hidden="1" customHeight="1" x14ac:dyDescent="0.2">
      <c r="A285" s="29"/>
      <c r="B285" s="661">
        <v>39295</v>
      </c>
      <c r="C285" s="578">
        <v>1106</v>
      </c>
      <c r="D285" s="579">
        <v>4076.6330809999999</v>
      </c>
      <c r="G285" s="10"/>
      <c r="H285" s="10"/>
      <c r="I285" s="10"/>
      <c r="Y285" s="228"/>
      <c r="AB285" s="14"/>
      <c r="AC285" s="86"/>
    </row>
    <row r="286" spans="1:29" ht="15" hidden="1" customHeight="1" x14ac:dyDescent="0.2">
      <c r="A286" s="29"/>
      <c r="B286" s="661">
        <v>39326</v>
      </c>
      <c r="C286" s="578">
        <v>997</v>
      </c>
      <c r="D286" s="579">
        <v>3787.7239973999999</v>
      </c>
      <c r="G286" s="10"/>
      <c r="H286" s="10"/>
      <c r="I286" s="10"/>
      <c r="Y286" s="228"/>
      <c r="AB286" s="14"/>
      <c r="AC286" s="86"/>
    </row>
    <row r="287" spans="1:29" ht="15" hidden="1" customHeight="1" x14ac:dyDescent="0.2">
      <c r="A287" s="29"/>
      <c r="B287" s="661">
        <v>39356</v>
      </c>
      <c r="C287" s="578">
        <v>1002</v>
      </c>
      <c r="D287" s="579">
        <v>4052.9292909999999</v>
      </c>
      <c r="G287" s="10"/>
      <c r="H287" s="10"/>
      <c r="I287" s="10"/>
      <c r="Y287" s="228"/>
      <c r="AB287" s="14"/>
      <c r="AC287" s="86"/>
    </row>
    <row r="288" spans="1:29" ht="15" hidden="1" customHeight="1" x14ac:dyDescent="0.2">
      <c r="A288" s="29"/>
      <c r="B288" s="661">
        <v>39387</v>
      </c>
      <c r="C288" s="578">
        <v>888</v>
      </c>
      <c r="D288" s="579">
        <v>3415.704945</v>
      </c>
      <c r="G288" s="10"/>
      <c r="H288" s="10"/>
      <c r="I288" s="10"/>
      <c r="Y288" s="228"/>
      <c r="AB288" s="14"/>
      <c r="AC288" s="86"/>
    </row>
    <row r="289" spans="1:29" ht="15" hidden="1" customHeight="1" x14ac:dyDescent="0.2">
      <c r="A289" s="29"/>
      <c r="B289" s="661">
        <v>39417</v>
      </c>
      <c r="C289" s="578">
        <v>808</v>
      </c>
      <c r="D289" s="579">
        <v>3180.6541160000002</v>
      </c>
      <c r="G289" s="10"/>
      <c r="H289" s="10"/>
      <c r="I289" s="10"/>
      <c r="Y289" s="228"/>
      <c r="AB289" s="14"/>
      <c r="AC289" s="86"/>
    </row>
    <row r="290" spans="1:29" ht="15" hidden="1" customHeight="1" x14ac:dyDescent="0.2">
      <c r="A290" s="29"/>
      <c r="B290" s="661">
        <v>39448</v>
      </c>
      <c r="C290" s="578">
        <v>916</v>
      </c>
      <c r="D290" s="579">
        <v>3586.28024959</v>
      </c>
      <c r="G290" s="10"/>
      <c r="H290" s="10"/>
      <c r="I290" s="10"/>
      <c r="Y290" s="228"/>
      <c r="AB290" s="14"/>
      <c r="AC290" s="86"/>
    </row>
    <row r="291" spans="1:29" ht="15" hidden="1" customHeight="1" x14ac:dyDescent="0.2">
      <c r="A291" s="29"/>
      <c r="B291" s="661">
        <v>39479</v>
      </c>
      <c r="C291" s="578">
        <v>934</v>
      </c>
      <c r="D291" s="579">
        <v>3819.74873768</v>
      </c>
      <c r="G291" s="10"/>
      <c r="H291" s="10"/>
      <c r="I291" s="10"/>
      <c r="Y291" s="228"/>
      <c r="AB291" s="14"/>
      <c r="AC291" s="86"/>
    </row>
    <row r="292" spans="1:29" ht="15" hidden="1" customHeight="1" x14ac:dyDescent="0.2">
      <c r="A292" s="29"/>
      <c r="B292" s="661">
        <v>39508</v>
      </c>
      <c r="C292" s="578">
        <v>926</v>
      </c>
      <c r="D292" s="579">
        <v>3800.5516950000001</v>
      </c>
      <c r="G292" s="10"/>
      <c r="H292" s="10"/>
      <c r="I292" s="10"/>
      <c r="Y292" s="228"/>
      <c r="AB292" s="14"/>
      <c r="AC292" s="86"/>
    </row>
    <row r="293" spans="1:29" ht="15" hidden="1" customHeight="1" x14ac:dyDescent="0.2">
      <c r="A293" s="29"/>
      <c r="B293" s="661">
        <v>39539</v>
      </c>
      <c r="C293" s="578">
        <v>1163</v>
      </c>
      <c r="D293" s="579">
        <v>5026.491771</v>
      </c>
      <c r="G293" s="10"/>
      <c r="H293" s="10"/>
      <c r="I293" s="10"/>
      <c r="Y293" s="228"/>
      <c r="AB293" s="14"/>
      <c r="AC293" s="86"/>
    </row>
    <row r="294" spans="1:29" ht="15" hidden="1" customHeight="1" x14ac:dyDescent="0.2">
      <c r="A294" s="29"/>
      <c r="B294" s="661">
        <v>39569</v>
      </c>
      <c r="C294" s="578">
        <v>1370</v>
      </c>
      <c r="D294" s="579">
        <v>5680.8066893699997</v>
      </c>
      <c r="G294" s="10"/>
      <c r="H294" s="10"/>
      <c r="I294" s="10"/>
      <c r="Y294" s="228"/>
      <c r="AB294" s="14"/>
      <c r="AC294" s="86"/>
    </row>
    <row r="295" spans="1:29" ht="15" hidden="1" customHeight="1" x14ac:dyDescent="0.2">
      <c r="A295" s="29"/>
      <c r="B295" s="661">
        <v>39600</v>
      </c>
      <c r="C295" s="578">
        <v>1269</v>
      </c>
      <c r="D295" s="579">
        <v>5503.6902774399996</v>
      </c>
      <c r="G295" s="10"/>
      <c r="H295" s="10"/>
      <c r="I295" s="10"/>
      <c r="Y295" s="228"/>
      <c r="AB295" s="14"/>
      <c r="AC295" s="86"/>
    </row>
    <row r="296" spans="1:29" ht="15" hidden="1" customHeight="1" x14ac:dyDescent="0.2">
      <c r="A296" s="29"/>
      <c r="B296" s="661">
        <v>39630</v>
      </c>
      <c r="C296" s="578">
        <v>1276</v>
      </c>
      <c r="D296" s="579">
        <v>5367.5075582299996</v>
      </c>
      <c r="G296" s="10"/>
      <c r="H296" s="10"/>
      <c r="I296" s="10"/>
      <c r="Y296" s="228"/>
      <c r="AB296" s="14"/>
      <c r="AC296" s="86"/>
    </row>
    <row r="297" spans="1:29" ht="15" hidden="1" customHeight="1" x14ac:dyDescent="0.2">
      <c r="A297" s="29"/>
      <c r="B297" s="661">
        <v>39661</v>
      </c>
      <c r="C297" s="578">
        <v>1055</v>
      </c>
      <c r="D297" s="579">
        <v>4496.2706395900104</v>
      </c>
      <c r="G297" s="10"/>
      <c r="H297" s="10"/>
      <c r="I297" s="10"/>
      <c r="Y297" s="228"/>
      <c r="AB297" s="14"/>
      <c r="AC297" s="86"/>
    </row>
    <row r="298" spans="1:29" ht="15" hidden="1" customHeight="1" x14ac:dyDescent="0.2">
      <c r="A298" s="29"/>
      <c r="B298" s="661">
        <v>39692</v>
      </c>
      <c r="C298" s="578">
        <v>1141</v>
      </c>
      <c r="D298" s="579">
        <v>5941.6786146500199</v>
      </c>
      <c r="G298" s="10"/>
      <c r="H298" s="10"/>
      <c r="I298" s="10"/>
      <c r="Y298" s="228"/>
      <c r="AB298" s="14"/>
      <c r="AC298" s="86"/>
    </row>
    <row r="299" spans="1:29" ht="15" hidden="1" customHeight="1" x14ac:dyDescent="0.2">
      <c r="A299" s="29"/>
      <c r="B299" s="661">
        <v>39722</v>
      </c>
      <c r="C299" s="578">
        <v>1036</v>
      </c>
      <c r="D299" s="579">
        <v>4895.9002272300004</v>
      </c>
      <c r="G299" s="10"/>
      <c r="H299" s="10"/>
      <c r="I299" s="10"/>
      <c r="Y299" s="228"/>
      <c r="AB299" s="14"/>
      <c r="AC299" s="86"/>
    </row>
    <row r="300" spans="1:29" ht="15" hidden="1" customHeight="1" x14ac:dyDescent="0.2">
      <c r="A300" s="29"/>
      <c r="B300" s="661">
        <v>39753</v>
      </c>
      <c r="C300" s="578">
        <v>824</v>
      </c>
      <c r="D300" s="579">
        <v>3953.4706024100001</v>
      </c>
      <c r="G300" s="10"/>
      <c r="H300" s="10"/>
      <c r="I300" s="10"/>
      <c r="Y300" s="228"/>
      <c r="AB300" s="14"/>
      <c r="AC300" s="86"/>
    </row>
    <row r="301" spans="1:29" ht="15" hidden="1" customHeight="1" x14ac:dyDescent="0.2">
      <c r="A301" s="29"/>
      <c r="B301" s="661">
        <v>39783</v>
      </c>
      <c r="C301" s="578">
        <v>804</v>
      </c>
      <c r="D301" s="579">
        <v>4987.7596568000199</v>
      </c>
      <c r="G301" s="10"/>
      <c r="H301" s="10"/>
      <c r="I301" s="10"/>
      <c r="Y301" s="228"/>
      <c r="AB301" s="14"/>
      <c r="AC301" s="86"/>
    </row>
    <row r="302" spans="1:29" ht="15" hidden="1" customHeight="1" x14ac:dyDescent="0.2">
      <c r="A302" s="29"/>
      <c r="B302" s="661">
        <v>39814</v>
      </c>
      <c r="C302" s="578">
        <v>384</v>
      </c>
      <c r="D302" s="579">
        <v>2033.1784237100001</v>
      </c>
      <c r="G302" s="10"/>
      <c r="H302" s="10"/>
      <c r="I302" s="10"/>
      <c r="Y302" s="228"/>
      <c r="AB302" s="14"/>
      <c r="AC302" s="86"/>
    </row>
    <row r="303" spans="1:29" ht="15" hidden="1" customHeight="1" x14ac:dyDescent="0.2">
      <c r="A303" s="29"/>
      <c r="B303" s="661">
        <v>39845</v>
      </c>
      <c r="C303" s="578">
        <f>X310</f>
        <v>0</v>
      </c>
      <c r="D303" s="579">
        <v>2906.9006282199998</v>
      </c>
      <c r="G303" s="10"/>
      <c r="H303" s="10"/>
      <c r="I303" s="10"/>
      <c r="Y303" s="228"/>
      <c r="AB303" s="14"/>
      <c r="AC303" s="86"/>
    </row>
    <row r="304" spans="1:29" ht="15" hidden="1" customHeight="1" x14ac:dyDescent="0.2">
      <c r="A304" s="29"/>
      <c r="B304" s="661">
        <v>39873</v>
      </c>
      <c r="C304" s="578">
        <f>X311</f>
        <v>0</v>
      </c>
      <c r="D304" s="579">
        <v>5471.4145917300002</v>
      </c>
      <c r="G304" s="10"/>
      <c r="H304" s="10"/>
      <c r="I304" s="10"/>
      <c r="Y304" s="228"/>
      <c r="AB304" s="14"/>
      <c r="AC304" s="86"/>
    </row>
    <row r="305" spans="1:35" ht="15" hidden="1" customHeight="1" x14ac:dyDescent="0.2">
      <c r="A305" s="29"/>
      <c r="B305" s="661">
        <v>39904</v>
      </c>
      <c r="C305" s="578">
        <v>921</v>
      </c>
      <c r="D305" s="579">
        <v>4879.4046462300003</v>
      </c>
      <c r="G305" s="10"/>
      <c r="H305" s="10"/>
      <c r="I305" s="10"/>
      <c r="Y305" s="228"/>
      <c r="AB305" s="14"/>
      <c r="AC305" s="86"/>
    </row>
    <row r="306" spans="1:35" ht="15" hidden="1" customHeight="1" x14ac:dyDescent="0.2">
      <c r="A306" s="29"/>
      <c r="B306" s="661">
        <v>39934</v>
      </c>
      <c r="C306" s="578">
        <v>964</v>
      </c>
      <c r="D306" s="579">
        <v>5272.6825575900002</v>
      </c>
      <c r="G306" s="10"/>
      <c r="H306" s="10"/>
      <c r="I306" s="10"/>
      <c r="Y306" s="228"/>
      <c r="AB306" s="14"/>
      <c r="AC306" s="86"/>
    </row>
    <row r="307" spans="1:35" ht="15" hidden="1" customHeight="1" x14ac:dyDescent="0.2">
      <c r="A307" s="29"/>
      <c r="B307" s="661">
        <v>39965</v>
      </c>
      <c r="C307" s="578">
        <v>1096</v>
      </c>
      <c r="D307" s="579">
        <v>6268.7952460400002</v>
      </c>
      <c r="G307" s="10"/>
      <c r="H307" s="10"/>
      <c r="I307" s="10"/>
      <c r="Y307" s="228"/>
      <c r="AB307" s="14"/>
      <c r="AC307" s="86"/>
    </row>
    <row r="308" spans="1:35" ht="15" hidden="1" customHeight="1" x14ac:dyDescent="0.2">
      <c r="A308" s="29"/>
      <c r="B308" s="661">
        <v>39995</v>
      </c>
      <c r="C308" s="578">
        <v>1046</v>
      </c>
      <c r="D308" s="579">
        <v>5611.8897847300004</v>
      </c>
      <c r="G308" s="10"/>
      <c r="H308" s="10"/>
      <c r="I308" s="10"/>
      <c r="Y308" s="228"/>
      <c r="AB308" s="14"/>
      <c r="AC308" s="86"/>
    </row>
    <row r="309" spans="1:35" ht="15" hidden="1" customHeight="1" x14ac:dyDescent="0.2">
      <c r="A309" s="29"/>
      <c r="B309" s="661">
        <v>40026</v>
      </c>
      <c r="C309" s="578">
        <v>1010</v>
      </c>
      <c r="D309" s="579">
        <v>6414.8767931100001</v>
      </c>
      <c r="G309" s="10"/>
      <c r="H309" s="10"/>
      <c r="I309" s="10"/>
      <c r="Y309" s="228"/>
      <c r="AB309" s="14"/>
      <c r="AC309" s="86"/>
    </row>
    <row r="310" spans="1:35" ht="15" hidden="1" customHeight="1" x14ac:dyDescent="0.2">
      <c r="A310" s="29"/>
      <c r="B310" s="661">
        <v>40057</v>
      </c>
      <c r="C310" s="578">
        <v>953</v>
      </c>
      <c r="D310" s="579">
        <v>5979.2955484599997</v>
      </c>
      <c r="G310" s="10"/>
      <c r="H310" s="10"/>
      <c r="I310" s="10"/>
      <c r="Y310" s="228"/>
      <c r="AB310" s="14"/>
      <c r="AC310" s="86"/>
    </row>
    <row r="311" spans="1:35" ht="15" hidden="1" customHeight="1" x14ac:dyDescent="0.2">
      <c r="A311" s="29"/>
      <c r="B311" s="661">
        <v>40087</v>
      </c>
      <c r="C311" s="578">
        <v>839</v>
      </c>
      <c r="D311" s="579">
        <v>5030.22986752</v>
      </c>
      <c r="G311" s="10"/>
      <c r="H311" s="10"/>
      <c r="I311" s="10"/>
      <c r="Y311" s="228"/>
      <c r="AB311" s="14"/>
      <c r="AC311" s="86"/>
    </row>
    <row r="312" spans="1:35" ht="15" hidden="1" customHeight="1" x14ac:dyDescent="0.2">
      <c r="A312" s="29"/>
      <c r="B312" s="661">
        <v>40118</v>
      </c>
      <c r="C312" s="578">
        <v>517</v>
      </c>
      <c r="D312" s="579">
        <v>3210.6641067199998</v>
      </c>
      <c r="G312" s="10"/>
      <c r="H312" s="10"/>
      <c r="I312" s="10"/>
      <c r="Y312" s="228"/>
      <c r="AB312" s="14"/>
      <c r="AC312" s="86"/>
    </row>
    <row r="313" spans="1:35" ht="6" hidden="1" customHeight="1" x14ac:dyDescent="0.2">
      <c r="A313" s="29"/>
      <c r="B313" s="661">
        <v>40148</v>
      </c>
      <c r="C313" s="578">
        <v>406</v>
      </c>
      <c r="D313" s="579">
        <v>2922.6919646000001</v>
      </c>
      <c r="G313" s="10"/>
      <c r="H313" s="10"/>
      <c r="I313" s="10"/>
      <c r="Y313" s="228"/>
      <c r="AB313" s="14"/>
      <c r="AC313" s="86"/>
    </row>
    <row r="314" spans="1:35" ht="21" customHeight="1" x14ac:dyDescent="0.2">
      <c r="A314" s="29"/>
      <c r="B314" s="569" t="s">
        <v>60</v>
      </c>
      <c r="C314" s="644">
        <v>682</v>
      </c>
      <c r="D314" s="559">
        <v>6939.0288352700009</v>
      </c>
      <c r="G314" s="10"/>
      <c r="H314" s="10"/>
      <c r="I314" s="10"/>
      <c r="P314" s="19"/>
      <c r="Q314" s="19"/>
      <c r="R314" s="19"/>
      <c r="S314" s="19"/>
      <c r="T314" s="19"/>
      <c r="U314" s="19"/>
      <c r="X314" s="251">
        <v>682</v>
      </c>
      <c r="Y314" s="250">
        <v>6937.9328142900004</v>
      </c>
      <c r="Z314" s="284"/>
      <c r="AA314" s="87"/>
      <c r="AB314" s="19"/>
      <c r="AC314" s="19"/>
      <c r="AD314" s="19"/>
      <c r="AE314" s="119"/>
      <c r="AF314" s="20"/>
      <c r="AG314" s="20"/>
      <c r="AH314" s="20"/>
      <c r="AI314" s="20"/>
    </row>
    <row r="315" spans="1:35" ht="21" customHeight="1" x14ac:dyDescent="0.2">
      <c r="A315" s="29"/>
      <c r="B315" s="569" t="s">
        <v>33</v>
      </c>
      <c r="C315" s="644">
        <v>1421</v>
      </c>
      <c r="D315" s="559">
        <v>12257.594117676881</v>
      </c>
      <c r="G315" s="10"/>
      <c r="H315" s="10"/>
      <c r="I315" s="10"/>
      <c r="P315" s="30"/>
      <c r="Q315" s="30"/>
      <c r="R315" s="30"/>
      <c r="S315" s="30"/>
      <c r="T315" s="30"/>
      <c r="U315" s="30"/>
      <c r="V315" s="285"/>
      <c r="X315" s="251">
        <v>1421</v>
      </c>
      <c r="Y315" s="250">
        <v>12252.63411767688</v>
      </c>
      <c r="Z315" s="284"/>
      <c r="AA315" s="87"/>
      <c r="AB315" s="19"/>
      <c r="AC315" s="19"/>
      <c r="AD315" s="19"/>
      <c r="AE315" s="120"/>
      <c r="AF315" s="20"/>
      <c r="AG315" s="20"/>
      <c r="AH315" s="787"/>
      <c r="AI315" s="787"/>
    </row>
    <row r="316" spans="1:35" ht="21" customHeight="1" x14ac:dyDescent="0.2">
      <c r="A316" s="29"/>
      <c r="B316" s="569" t="s">
        <v>34</v>
      </c>
      <c r="C316" s="644">
        <v>1041</v>
      </c>
      <c r="D316" s="559">
        <v>8302.6251420099998</v>
      </c>
      <c r="G316" s="10"/>
      <c r="H316" s="10"/>
      <c r="I316" s="10"/>
      <c r="O316" s="30"/>
      <c r="P316" s="19"/>
      <c r="Q316" s="19"/>
      <c r="R316" s="19"/>
      <c r="S316" s="19"/>
      <c r="T316" s="19"/>
      <c r="U316" s="19"/>
      <c r="V316" s="286"/>
      <c r="X316" s="251">
        <v>1041</v>
      </c>
      <c r="Y316" s="250">
        <v>8292.7401420099995</v>
      </c>
      <c r="Z316" s="251"/>
      <c r="AA316" s="16"/>
      <c r="AB316" s="19"/>
      <c r="AC316" s="19"/>
      <c r="AD316" s="19"/>
      <c r="AE316" s="190"/>
      <c r="AF316" s="20"/>
      <c r="AG316" s="20"/>
      <c r="AH316" s="88"/>
      <c r="AI316" s="88"/>
    </row>
    <row r="317" spans="1:35" ht="21" customHeight="1" x14ac:dyDescent="0.2">
      <c r="A317" s="29"/>
      <c r="B317" s="569" t="s">
        <v>35</v>
      </c>
      <c r="C317" s="644">
        <v>770</v>
      </c>
      <c r="D317" s="559">
        <v>6048.6825611800004</v>
      </c>
      <c r="G317" s="10"/>
      <c r="H317" s="10"/>
      <c r="I317" s="10"/>
      <c r="P317" s="19"/>
      <c r="Q317" s="19"/>
      <c r="R317" s="19"/>
      <c r="S317" s="19"/>
      <c r="T317" s="19"/>
      <c r="U317" s="19"/>
      <c r="X317" s="251">
        <v>770</v>
      </c>
      <c r="Y317" s="250">
        <v>6038.1425611800005</v>
      </c>
      <c r="Z317" s="284"/>
      <c r="AA317" s="87"/>
      <c r="AB317" s="19"/>
      <c r="AC317" s="19"/>
      <c r="AD317" s="19"/>
      <c r="AE317" s="119"/>
      <c r="AF317" s="20"/>
      <c r="AG317" s="20"/>
      <c r="AH317" s="20"/>
      <c r="AI317" s="20"/>
    </row>
    <row r="318" spans="1:35" ht="21" customHeight="1" x14ac:dyDescent="0.2">
      <c r="A318" s="29"/>
      <c r="B318" s="569" t="s">
        <v>36</v>
      </c>
      <c r="C318" s="644">
        <v>1043</v>
      </c>
      <c r="D318" s="559">
        <v>10251.5043766</v>
      </c>
      <c r="G318" s="10"/>
      <c r="H318" s="10"/>
      <c r="I318" s="10"/>
      <c r="P318" s="30"/>
      <c r="Q318" s="30"/>
      <c r="R318" s="30"/>
      <c r="S318" s="30"/>
      <c r="T318" s="30"/>
      <c r="U318" s="30"/>
      <c r="V318" s="285"/>
      <c r="X318" s="251">
        <v>1043</v>
      </c>
      <c r="Y318" s="250">
        <v>10247.784376600001</v>
      </c>
      <c r="Z318" s="284"/>
      <c r="AA318" s="87"/>
      <c r="AB318" s="19"/>
      <c r="AC318" s="19"/>
      <c r="AD318" s="19"/>
      <c r="AE318" s="120"/>
      <c r="AF318" s="20"/>
      <c r="AG318" s="20"/>
      <c r="AH318" s="787"/>
      <c r="AI318" s="787"/>
    </row>
    <row r="319" spans="1:35" ht="21" customHeight="1" x14ac:dyDescent="0.2">
      <c r="A319" s="29"/>
      <c r="B319" s="569" t="s">
        <v>32</v>
      </c>
      <c r="C319" s="644">
        <v>1349</v>
      </c>
      <c r="D319" s="645">
        <v>13275.56541705</v>
      </c>
      <c r="G319" s="10"/>
      <c r="H319" s="10"/>
      <c r="I319" s="10"/>
      <c r="O319" s="30"/>
      <c r="P319" s="19"/>
      <c r="Q319" s="19"/>
      <c r="R319" s="19"/>
      <c r="S319" s="19"/>
      <c r="T319" s="19"/>
      <c r="U319" s="19"/>
      <c r="V319" s="286"/>
      <c r="X319" s="251">
        <v>1349</v>
      </c>
      <c r="Y319" s="250">
        <v>13272.00041705</v>
      </c>
      <c r="Z319" s="251"/>
      <c r="AA319" s="16"/>
      <c r="AB319" s="19"/>
      <c r="AC319" s="19"/>
      <c r="AD319" s="19"/>
      <c r="AE319" s="190"/>
      <c r="AF319" s="20"/>
      <c r="AG319" s="20"/>
      <c r="AH319" s="88"/>
      <c r="AI319" s="88"/>
    </row>
    <row r="320" spans="1:35" ht="21" customHeight="1" x14ac:dyDescent="0.2">
      <c r="A320" s="29"/>
      <c r="B320" s="569" t="s">
        <v>37</v>
      </c>
      <c r="C320" s="644">
        <v>1296</v>
      </c>
      <c r="D320" s="559">
        <v>12990.21725528</v>
      </c>
      <c r="G320" s="10"/>
      <c r="H320" s="10"/>
      <c r="I320" s="10"/>
      <c r="P320" s="19"/>
      <c r="Q320" s="19"/>
      <c r="R320" s="19"/>
      <c r="S320" s="19"/>
      <c r="T320" s="19"/>
      <c r="U320" s="19"/>
      <c r="X320" s="251">
        <v>1296</v>
      </c>
      <c r="Y320" s="250">
        <v>12990.21725528</v>
      </c>
      <c r="Z320" s="284"/>
      <c r="AA320" s="87"/>
      <c r="AB320" s="19"/>
      <c r="AC320" s="19"/>
      <c r="AD320" s="19"/>
      <c r="AE320" s="119"/>
      <c r="AF320" s="20"/>
      <c r="AG320" s="20"/>
      <c r="AH320" s="20"/>
      <c r="AI320" s="20"/>
    </row>
    <row r="321" spans="1:35" ht="21" customHeight="1" x14ac:dyDescent="0.2">
      <c r="A321" s="29"/>
      <c r="B321" s="569" t="s">
        <v>38</v>
      </c>
      <c r="C321" s="644">
        <v>1129</v>
      </c>
      <c r="D321" s="559">
        <v>10835.167838400001</v>
      </c>
      <c r="G321" s="10"/>
      <c r="H321" s="10"/>
      <c r="I321" s="10"/>
      <c r="P321" s="30"/>
      <c r="Q321" s="30"/>
      <c r="R321" s="30"/>
      <c r="S321" s="30"/>
      <c r="T321" s="30"/>
      <c r="U321" s="30"/>
      <c r="V321" s="285"/>
      <c r="X321" s="251">
        <v>1345</v>
      </c>
      <c r="Y321" s="250">
        <v>11734.405629929999</v>
      </c>
      <c r="Z321" s="284"/>
      <c r="AA321" s="87"/>
      <c r="AB321" s="19"/>
      <c r="AC321" s="19"/>
      <c r="AD321" s="19"/>
      <c r="AE321" s="120"/>
      <c r="AF321" s="20"/>
      <c r="AG321" s="20"/>
      <c r="AH321" s="787"/>
      <c r="AI321" s="787"/>
    </row>
    <row r="322" spans="1:35" ht="21" customHeight="1" x14ac:dyDescent="0.2">
      <c r="A322" s="29"/>
      <c r="B322" s="569" t="s">
        <v>42</v>
      </c>
      <c r="C322" s="644">
        <v>960</v>
      </c>
      <c r="D322" s="645">
        <v>11017.93351891</v>
      </c>
      <c r="G322" s="10"/>
      <c r="H322" s="10"/>
      <c r="I322" s="10"/>
      <c r="O322" s="30"/>
      <c r="P322" s="19"/>
      <c r="Q322" s="19"/>
      <c r="R322" s="19"/>
      <c r="S322" s="19"/>
      <c r="T322" s="19"/>
      <c r="U322" s="19"/>
      <c r="V322" s="286"/>
      <c r="X322" s="282"/>
      <c r="Y322" s="278"/>
      <c r="Z322" s="251"/>
      <c r="AA322" s="16"/>
      <c r="AB322" s="19"/>
      <c r="AC322" s="19"/>
      <c r="AD322" s="19"/>
      <c r="AE322" s="190"/>
      <c r="AF322" s="20"/>
      <c r="AG322" s="20"/>
      <c r="AH322" s="88"/>
      <c r="AI322" s="88"/>
    </row>
    <row r="323" spans="1:35" ht="21" hidden="1" customHeight="1" x14ac:dyDescent="0.2">
      <c r="A323" s="29"/>
      <c r="B323" s="569" t="s">
        <v>40</v>
      </c>
      <c r="C323" s="644">
        <v>0</v>
      </c>
      <c r="D323" s="559">
        <v>0</v>
      </c>
      <c r="G323" s="10"/>
      <c r="H323" s="10"/>
      <c r="I323" s="10"/>
      <c r="P323" s="19"/>
      <c r="Q323" s="19"/>
      <c r="R323" s="19"/>
      <c r="S323" s="19"/>
      <c r="T323" s="19"/>
      <c r="U323" s="19"/>
      <c r="X323" s="282"/>
      <c r="Y323" s="283"/>
      <c r="Z323" s="284"/>
      <c r="AA323" s="87"/>
      <c r="AB323" s="19"/>
      <c r="AC323" s="19"/>
      <c r="AD323" s="19"/>
      <c r="AE323" s="119"/>
      <c r="AF323" s="20"/>
      <c r="AG323" s="20"/>
      <c r="AH323" s="20"/>
      <c r="AI323" s="20"/>
    </row>
    <row r="324" spans="1:35" ht="21" hidden="1" customHeight="1" x14ac:dyDescent="0.2">
      <c r="A324" s="29"/>
      <c r="B324" s="569" t="s">
        <v>41</v>
      </c>
      <c r="C324" s="644">
        <v>0</v>
      </c>
      <c r="D324" s="559">
        <v>0</v>
      </c>
      <c r="G324" s="10"/>
      <c r="H324" s="10"/>
      <c r="I324" s="10"/>
      <c r="P324" s="30"/>
      <c r="Q324" s="30"/>
      <c r="R324" s="30"/>
      <c r="S324" s="30"/>
      <c r="T324" s="30"/>
      <c r="U324" s="30"/>
      <c r="V324" s="285"/>
      <c r="X324" s="282"/>
      <c r="Y324" s="283"/>
      <c r="Z324" s="284"/>
      <c r="AA324" s="87"/>
      <c r="AB324" s="19"/>
      <c r="AC324" s="19"/>
      <c r="AD324" s="19"/>
      <c r="AE324" s="120"/>
      <c r="AF324" s="20"/>
      <c r="AG324" s="20"/>
      <c r="AH324" s="787"/>
      <c r="AI324" s="787"/>
    </row>
    <row r="325" spans="1:35" ht="21" hidden="1" customHeight="1" x14ac:dyDescent="0.2">
      <c r="A325" s="29"/>
      <c r="B325" s="569" t="s">
        <v>61</v>
      </c>
      <c r="C325" s="644">
        <v>0</v>
      </c>
      <c r="D325" s="645">
        <v>0</v>
      </c>
      <c r="G325" s="10"/>
      <c r="H325" s="10"/>
      <c r="I325" s="10"/>
      <c r="O325" s="30"/>
      <c r="P325" s="19"/>
      <c r="Q325" s="19"/>
      <c r="R325" s="19"/>
      <c r="S325" s="19"/>
      <c r="T325" s="19"/>
      <c r="U325" s="19"/>
      <c r="V325" s="286"/>
      <c r="X325" s="282"/>
      <c r="Y325" s="278"/>
      <c r="Z325" s="251"/>
      <c r="AA325" s="16"/>
      <c r="AB325" s="19"/>
      <c r="AC325" s="19"/>
      <c r="AD325" s="19"/>
      <c r="AE325" s="190"/>
      <c r="AF325" s="20"/>
      <c r="AG325" s="20"/>
      <c r="AH325" s="88"/>
      <c r="AI325" s="88"/>
    </row>
    <row r="326" spans="1:35" ht="15" customHeight="1" x14ac:dyDescent="0.2">
      <c r="A326" s="29"/>
      <c r="B326" s="665" t="s">
        <v>30</v>
      </c>
      <c r="C326" s="666">
        <f>SUM(C314:C325)</f>
        <v>9691</v>
      </c>
      <c r="D326" s="667">
        <f>D314+D315+D316+D317+D318+D319+D320+D321+D322+D323+D324+D325</f>
        <v>91918.319062376875</v>
      </c>
      <c r="G326" s="10"/>
      <c r="H326" s="10"/>
      <c r="I326" s="10"/>
      <c r="P326" s="69"/>
      <c r="Q326" s="69"/>
      <c r="R326" s="69"/>
      <c r="S326" s="69"/>
      <c r="T326" s="69"/>
      <c r="U326" s="69"/>
      <c r="V326" s="251"/>
      <c r="W326" s="287"/>
      <c r="X326" s="282"/>
      <c r="Y326" s="278"/>
      <c r="Z326" s="251"/>
      <c r="AA326" s="16"/>
      <c r="AB326" s="19"/>
      <c r="AC326" s="19"/>
      <c r="AD326" s="19"/>
      <c r="AE326" s="20"/>
      <c r="AF326" s="20"/>
      <c r="AG326" s="20"/>
      <c r="AH326" s="19"/>
      <c r="AI326" s="48"/>
    </row>
    <row r="327" spans="1:35" ht="15" customHeight="1" x14ac:dyDescent="0.2">
      <c r="A327" s="29"/>
      <c r="C327" s="572"/>
      <c r="E327" s="10"/>
      <c r="G327" s="10"/>
      <c r="H327" s="10"/>
      <c r="I327" s="10"/>
      <c r="W327" s="287"/>
      <c r="X327" s="282"/>
      <c r="Y327" s="283"/>
      <c r="Z327" s="284"/>
      <c r="AB327" s="19"/>
      <c r="AC327" s="19"/>
      <c r="AD327" s="19"/>
      <c r="AE327" s="20"/>
      <c r="AF327" s="20"/>
      <c r="AG327" s="20"/>
      <c r="AH327" s="19"/>
      <c r="AI327" s="48"/>
    </row>
    <row r="328" spans="1:35" ht="15" customHeight="1" x14ac:dyDescent="0.2">
      <c r="A328" s="29"/>
      <c r="E328" s="10"/>
      <c r="G328" s="10"/>
      <c r="H328" s="10"/>
      <c r="I328" s="10"/>
      <c r="W328" s="287"/>
      <c r="X328" s="288"/>
      <c r="Y328" s="288"/>
      <c r="Z328" s="289"/>
      <c r="AB328" s="19"/>
      <c r="AC328" s="19"/>
      <c r="AD328" s="16"/>
      <c r="AE328" s="20"/>
      <c r="AF328" s="20"/>
      <c r="AG328" s="20"/>
      <c r="AH328" s="19"/>
      <c r="AI328" s="48"/>
    </row>
    <row r="329" spans="1:35" ht="15" customHeight="1" x14ac:dyDescent="0.2">
      <c r="A329" s="29"/>
      <c r="D329" s="668"/>
      <c r="E329" s="10"/>
      <c r="G329" s="10"/>
      <c r="H329" s="10"/>
      <c r="I329" s="10"/>
      <c r="W329" s="287"/>
      <c r="AB329" s="19"/>
      <c r="AC329" s="19"/>
      <c r="AD329" s="16"/>
      <c r="AE329" s="20"/>
      <c r="AF329" s="20"/>
      <c r="AG329" s="20"/>
      <c r="AH329" s="19"/>
      <c r="AI329" s="48"/>
    </row>
    <row r="330" spans="1:35" ht="15" customHeight="1" x14ac:dyDescent="0.2">
      <c r="A330" s="29"/>
      <c r="C330" s="572"/>
      <c r="E330" s="10"/>
      <c r="G330" s="10"/>
      <c r="H330" s="10"/>
      <c r="I330" s="10"/>
      <c r="W330" s="287"/>
      <c r="X330" s="288"/>
      <c r="Y330" s="288"/>
      <c r="Z330" s="289"/>
      <c r="AB330" s="19"/>
      <c r="AC330" s="19"/>
      <c r="AD330" s="16"/>
      <c r="AE330" s="20"/>
      <c r="AF330" s="20"/>
      <c r="AG330" s="20"/>
      <c r="AH330" s="19"/>
      <c r="AI330" s="48"/>
    </row>
    <row r="331" spans="1:35" ht="15" customHeight="1" x14ac:dyDescent="0.2">
      <c r="A331" s="29"/>
      <c r="E331" s="10"/>
      <c r="G331" s="10"/>
      <c r="H331" s="10"/>
      <c r="I331" s="10"/>
      <c r="W331" s="287"/>
      <c r="X331" s="288"/>
      <c r="Y331" s="288"/>
      <c r="Z331" s="289"/>
      <c r="AB331" s="19"/>
      <c r="AC331" s="19"/>
      <c r="AD331" s="16"/>
      <c r="AE331" s="20"/>
      <c r="AF331" s="20"/>
      <c r="AG331" s="20"/>
      <c r="AH331" s="19"/>
      <c r="AI331" s="48"/>
    </row>
    <row r="332" spans="1:35" ht="15" customHeight="1" x14ac:dyDescent="0.2">
      <c r="A332" s="29"/>
      <c r="E332" s="10"/>
      <c r="G332" s="10"/>
      <c r="H332" s="10"/>
      <c r="I332" s="10"/>
      <c r="W332" s="287"/>
      <c r="X332" s="288"/>
      <c r="Y332" s="288"/>
      <c r="Z332" s="289"/>
      <c r="AB332" s="19"/>
      <c r="AC332" s="19"/>
      <c r="AD332" s="16"/>
      <c r="AE332" s="20"/>
      <c r="AF332" s="20"/>
      <c r="AG332" s="20"/>
      <c r="AH332" s="19"/>
      <c r="AI332" s="48"/>
    </row>
    <row r="333" spans="1:35" ht="15" customHeight="1" x14ac:dyDescent="0.2">
      <c r="A333" s="29"/>
      <c r="E333" s="10"/>
      <c r="G333" s="10"/>
      <c r="H333" s="10"/>
      <c r="I333" s="10"/>
      <c r="W333" s="287"/>
      <c r="X333" s="288"/>
      <c r="Y333" s="288"/>
      <c r="Z333" s="289"/>
      <c r="AB333" s="19"/>
      <c r="AC333" s="19"/>
      <c r="AD333" s="16"/>
      <c r="AE333" s="20"/>
      <c r="AF333" s="20"/>
      <c r="AG333" s="20"/>
      <c r="AH333" s="19"/>
      <c r="AI333" s="48"/>
    </row>
    <row r="334" spans="1:35" ht="15" customHeight="1" x14ac:dyDescent="0.2">
      <c r="A334" s="29"/>
      <c r="E334" s="10"/>
      <c r="G334" s="10"/>
      <c r="H334" s="10"/>
      <c r="I334" s="10"/>
      <c r="W334" s="287"/>
      <c r="X334" s="288"/>
      <c r="Y334" s="288"/>
      <c r="Z334" s="289"/>
      <c r="AB334" s="19"/>
      <c r="AC334" s="19"/>
      <c r="AD334" s="16"/>
      <c r="AE334" s="20"/>
      <c r="AF334" s="20"/>
      <c r="AG334" s="20"/>
      <c r="AH334" s="19"/>
      <c r="AI334" s="48"/>
    </row>
    <row r="335" spans="1:35" ht="15" customHeight="1" x14ac:dyDescent="0.2">
      <c r="A335" s="29"/>
      <c r="E335" s="10"/>
      <c r="G335" s="10"/>
      <c r="H335" s="10"/>
      <c r="I335" s="10"/>
      <c r="W335" s="287"/>
      <c r="X335" s="288"/>
      <c r="Y335" s="288"/>
      <c r="Z335" s="289"/>
      <c r="AB335" s="19"/>
      <c r="AC335" s="19"/>
      <c r="AD335" s="16"/>
      <c r="AE335" s="20"/>
      <c r="AF335" s="20"/>
      <c r="AG335" s="20"/>
      <c r="AH335" s="19"/>
      <c r="AI335" s="48"/>
    </row>
    <row r="336" spans="1:35" ht="15" customHeight="1" x14ac:dyDescent="0.2">
      <c r="A336" s="29"/>
      <c r="B336" s="657"/>
      <c r="C336" s="669"/>
      <c r="D336" s="670"/>
      <c r="F336" s="36"/>
      <c r="G336" s="10"/>
      <c r="H336" s="10"/>
      <c r="I336" s="10"/>
      <c r="W336" s="287"/>
      <c r="AB336" s="19"/>
      <c r="AC336" s="19"/>
      <c r="AD336" s="16"/>
      <c r="AE336" s="20"/>
      <c r="AF336" s="20"/>
      <c r="AG336" s="20"/>
      <c r="AH336" s="19"/>
      <c r="AI336" s="48"/>
    </row>
    <row r="337" spans="1:37" ht="25.5" customHeight="1" x14ac:dyDescent="0.2">
      <c r="A337" s="26"/>
      <c r="B337" s="761" t="s">
        <v>312</v>
      </c>
      <c r="C337" s="761"/>
      <c r="D337" s="761"/>
      <c r="E337" s="761"/>
      <c r="F337" s="761"/>
      <c r="G337" s="761"/>
      <c r="H337" s="10"/>
      <c r="I337" s="10"/>
      <c r="J337" s="10"/>
      <c r="K337" s="10"/>
      <c r="L337" s="390"/>
      <c r="X337" s="288"/>
      <c r="Y337" s="251"/>
      <c r="Z337" s="250"/>
      <c r="AB337" s="14"/>
    </row>
    <row r="338" spans="1:37" ht="15.75" customHeight="1" x14ac:dyDescent="0.2">
      <c r="A338" s="29"/>
      <c r="D338" s="539"/>
      <c r="G338" s="10"/>
      <c r="H338" s="10"/>
      <c r="I338" s="10"/>
      <c r="J338" s="10"/>
      <c r="K338" s="10"/>
      <c r="L338" s="390"/>
      <c r="X338" s="288"/>
      <c r="Y338" s="251"/>
      <c r="Z338" s="287"/>
      <c r="AA338" s="20"/>
      <c r="AB338" s="31"/>
      <c r="AD338" s="27"/>
    </row>
    <row r="339" spans="1:37" ht="30.75" customHeight="1" x14ac:dyDescent="0.2">
      <c r="A339" s="29"/>
      <c r="B339" s="558"/>
      <c r="C339" s="799" t="s">
        <v>527</v>
      </c>
      <c r="D339" s="799"/>
      <c r="E339" s="767" t="s">
        <v>528</v>
      </c>
      <c r="F339" s="767"/>
      <c r="W339" s="768" t="s">
        <v>494</v>
      </c>
      <c r="X339" s="768"/>
      <c r="Y339" s="768"/>
      <c r="Z339" s="768"/>
      <c r="AA339" s="193"/>
      <c r="AB339" s="768" t="s">
        <v>330</v>
      </c>
      <c r="AC339" s="768"/>
      <c r="AD339" s="768"/>
      <c r="AE339" s="768"/>
      <c r="AH339" s="27"/>
    </row>
    <row r="340" spans="1:37" ht="26.25" customHeight="1" x14ac:dyDescent="0.2">
      <c r="A340" s="29"/>
      <c r="B340" s="671" t="s">
        <v>207</v>
      </c>
      <c r="C340" s="672" t="s">
        <v>59</v>
      </c>
      <c r="D340" s="672" t="s">
        <v>194</v>
      </c>
      <c r="E340" s="121" t="s">
        <v>59</v>
      </c>
      <c r="F340" s="121" t="s">
        <v>194</v>
      </c>
      <c r="G340" s="17"/>
      <c r="P340" s="122"/>
      <c r="Q340" s="122"/>
      <c r="R340" s="122"/>
      <c r="S340" s="122"/>
      <c r="T340" s="122"/>
      <c r="U340" s="122"/>
      <c r="V340" s="290"/>
      <c r="W340" s="291" t="s">
        <v>207</v>
      </c>
      <c r="X340" s="292" t="s">
        <v>59</v>
      </c>
      <c r="Y340" s="292" t="s">
        <v>311</v>
      </c>
      <c r="Z340" s="292" t="s">
        <v>194</v>
      </c>
      <c r="AA340" s="194"/>
      <c r="AB340" s="291" t="s">
        <v>207</v>
      </c>
      <c r="AC340" s="292" t="s">
        <v>59</v>
      </c>
      <c r="AD340" s="292" t="s">
        <v>311</v>
      </c>
      <c r="AE340" s="292" t="s">
        <v>194</v>
      </c>
      <c r="AH340" s="27"/>
    </row>
    <row r="341" spans="1:37" ht="21" customHeight="1" x14ac:dyDescent="0.2">
      <c r="A341" s="29"/>
      <c r="B341" s="673" t="s">
        <v>192</v>
      </c>
      <c r="C341" s="572">
        <f>X341</f>
        <v>680</v>
      </c>
      <c r="D341" s="536">
        <f>Z341</f>
        <v>7.3382941176470586</v>
      </c>
      <c r="E341" s="420">
        <v>1076</v>
      </c>
      <c r="F341" s="198">
        <v>7.2260027881040889</v>
      </c>
      <c r="G341" s="17"/>
      <c r="O341" s="122"/>
      <c r="P341" s="123"/>
      <c r="Q341" s="123"/>
      <c r="R341" s="123"/>
      <c r="S341" s="123"/>
      <c r="T341" s="123"/>
      <c r="U341" s="123"/>
      <c r="W341" s="293" t="s">
        <v>192</v>
      </c>
      <c r="X341" s="342">
        <v>680</v>
      </c>
      <c r="Y341" s="343">
        <v>4990.04</v>
      </c>
      <c r="Z341" s="252">
        <f>+Y341/X341</f>
        <v>7.3382941176470586</v>
      </c>
      <c r="AA341" s="55"/>
      <c r="AB341" s="293" t="s">
        <v>192</v>
      </c>
      <c r="AC341" s="273">
        <v>830</v>
      </c>
      <c r="AD341" s="252">
        <v>5428.8249999999998</v>
      </c>
      <c r="AE341" s="252">
        <f>+AD341/AC341</f>
        <v>6.5407530120481923</v>
      </c>
      <c r="AH341" s="27"/>
      <c r="AK341" s="21"/>
    </row>
    <row r="342" spans="1:37" ht="21" customHeight="1" x14ac:dyDescent="0.2">
      <c r="A342" s="29"/>
      <c r="B342" s="674" t="s">
        <v>193</v>
      </c>
      <c r="C342" s="572">
        <f>X342</f>
        <v>280</v>
      </c>
      <c r="D342" s="536">
        <f>Z342</f>
        <v>21.528191138964285</v>
      </c>
      <c r="E342" s="420">
        <v>367</v>
      </c>
      <c r="F342" s="198">
        <v>15.526875344386921</v>
      </c>
      <c r="G342" s="17"/>
      <c r="W342" s="293" t="s">
        <v>193</v>
      </c>
      <c r="X342" s="604">
        <v>280</v>
      </c>
      <c r="Y342" s="605">
        <v>6027.8935189100002</v>
      </c>
      <c r="Z342" s="252">
        <f>+Y342/X342</f>
        <v>21.528191138964285</v>
      </c>
      <c r="AA342" s="55"/>
      <c r="AB342" s="293" t="s">
        <v>193</v>
      </c>
      <c r="AC342" s="273">
        <v>43</v>
      </c>
      <c r="AD342" s="252">
        <v>686.34394599000007</v>
      </c>
      <c r="AE342" s="252">
        <f>+AD342/AC342</f>
        <v>15.961487116046513</v>
      </c>
      <c r="AH342" s="27"/>
      <c r="AK342" s="21"/>
    </row>
    <row r="343" spans="1:37" ht="15" customHeight="1" x14ac:dyDescent="0.2">
      <c r="A343" s="29"/>
      <c r="B343" s="675" t="s">
        <v>30</v>
      </c>
      <c r="C343" s="676">
        <f>SUM(C341:C342)</f>
        <v>960</v>
      </c>
      <c r="D343" s="677"/>
      <c r="E343" s="591">
        <f>+E342+E341</f>
        <v>1443</v>
      </c>
      <c r="F343" s="592"/>
      <c r="G343" s="17"/>
      <c r="K343" s="23"/>
      <c r="W343" s="294" t="s">
        <v>30</v>
      </c>
      <c r="X343" s="295">
        <f>SUM(X341:X342)</f>
        <v>960</v>
      </c>
      <c r="Y343" s="296"/>
      <c r="Z343" s="297"/>
      <c r="AA343" s="195"/>
      <c r="AB343" s="294" t="s">
        <v>30</v>
      </c>
      <c r="AC343" s="295">
        <f>SUM(AC341:AC342)</f>
        <v>873</v>
      </c>
      <c r="AD343" s="296"/>
      <c r="AE343" s="297"/>
      <c r="AH343" s="27"/>
    </row>
    <row r="344" spans="1:37" ht="15.75" customHeight="1" x14ac:dyDescent="0.2">
      <c r="A344" s="29"/>
      <c r="B344" s="678"/>
      <c r="C344" s="679"/>
      <c r="D344" s="679"/>
      <c r="E344" s="195"/>
      <c r="F344" s="196"/>
      <c r="G344" s="17"/>
      <c r="K344" s="23"/>
      <c r="X344" s="298"/>
      <c r="Y344" s="297"/>
      <c r="Z344" s="297"/>
      <c r="AA344" s="195"/>
      <c r="AB344" s="196"/>
      <c r="AD344" s="27"/>
      <c r="AH344" s="27"/>
    </row>
    <row r="345" spans="1:37" ht="15.75" customHeight="1" x14ac:dyDescent="0.2">
      <c r="A345" s="29"/>
      <c r="F345" s="17"/>
      <c r="G345" s="17"/>
      <c r="O345" s="122"/>
      <c r="P345" s="122"/>
      <c r="Q345" s="122"/>
      <c r="R345" s="122"/>
      <c r="S345" s="122"/>
      <c r="T345" s="122"/>
      <c r="U345" s="122"/>
      <c r="V345" s="299"/>
      <c r="X345" s="288"/>
      <c r="Y345" s="278"/>
      <c r="Z345" s="250"/>
      <c r="AB345" s="14"/>
    </row>
    <row r="346" spans="1:37" ht="15.75" customHeight="1" x14ac:dyDescent="0.2">
      <c r="A346" s="29"/>
      <c r="D346" s="539"/>
      <c r="O346" s="122"/>
      <c r="P346" s="122"/>
      <c r="Q346" s="122"/>
      <c r="R346" s="122"/>
      <c r="S346" s="122"/>
      <c r="T346" s="122"/>
      <c r="U346" s="122"/>
      <c r="V346" s="299"/>
      <c r="X346" s="288"/>
      <c r="Y346" s="278"/>
      <c r="Z346" s="250"/>
      <c r="AB346" s="14"/>
    </row>
    <row r="347" spans="1:37" ht="15.75" customHeight="1" x14ac:dyDescent="0.2">
      <c r="A347" s="29"/>
      <c r="D347" s="539"/>
      <c r="G347" s="90"/>
      <c r="H347" s="91"/>
      <c r="I347" s="90"/>
      <c r="O347" s="122"/>
      <c r="P347" s="122"/>
      <c r="Q347" s="122"/>
      <c r="R347" s="122"/>
      <c r="S347" s="122"/>
      <c r="T347" s="122"/>
      <c r="U347" s="122"/>
      <c r="V347" s="299"/>
      <c r="X347" s="288"/>
      <c r="Y347" s="251"/>
      <c r="Z347" s="250"/>
      <c r="AB347" s="14"/>
    </row>
    <row r="348" spans="1:37" ht="15.75" customHeight="1" x14ac:dyDescent="0.2">
      <c r="A348" s="29"/>
      <c r="D348" s="539"/>
      <c r="G348" s="91"/>
      <c r="H348" s="92"/>
      <c r="I348" s="23"/>
      <c r="O348" s="122"/>
      <c r="P348" s="122"/>
      <c r="Q348" s="122"/>
      <c r="R348" s="122"/>
      <c r="S348" s="122"/>
      <c r="T348" s="122"/>
      <c r="U348" s="122"/>
      <c r="V348" s="299"/>
      <c r="X348" s="288"/>
      <c r="Y348" s="251"/>
      <c r="Z348" s="250"/>
      <c r="AB348" s="14"/>
    </row>
    <row r="349" spans="1:37" ht="15.75" customHeight="1" x14ac:dyDescent="0.2">
      <c r="A349" s="29"/>
      <c r="D349" s="539"/>
      <c r="F349" s="17"/>
      <c r="G349" s="17"/>
      <c r="O349" s="122"/>
      <c r="P349" s="123"/>
      <c r="Q349" s="123"/>
      <c r="R349" s="123"/>
      <c r="S349" s="123"/>
      <c r="T349" s="123"/>
      <c r="U349" s="123"/>
      <c r="V349" s="299"/>
      <c r="X349" s="288"/>
      <c r="Y349" s="251"/>
      <c r="Z349" s="250"/>
      <c r="AB349" s="14"/>
    </row>
    <row r="350" spans="1:37" ht="15.75" customHeight="1" x14ac:dyDescent="0.2">
      <c r="A350" s="29"/>
      <c r="D350" s="539"/>
      <c r="F350" s="23"/>
      <c r="G350" s="23"/>
      <c r="P350" s="122"/>
      <c r="Q350" s="122"/>
      <c r="R350" s="122"/>
      <c r="S350" s="122"/>
      <c r="T350" s="122"/>
      <c r="U350" s="122"/>
      <c r="V350" s="299"/>
      <c r="X350" s="288"/>
      <c r="Y350" s="251"/>
      <c r="Z350" s="250"/>
      <c r="AB350" s="14"/>
    </row>
    <row r="351" spans="1:37" ht="15.75" customHeight="1" x14ac:dyDescent="0.2">
      <c r="A351" s="29"/>
      <c r="D351" s="539"/>
      <c r="P351" s="122"/>
      <c r="Q351" s="122"/>
      <c r="R351" s="122"/>
      <c r="S351" s="122"/>
      <c r="T351" s="122"/>
      <c r="U351" s="122"/>
      <c r="V351" s="299"/>
      <c r="X351" s="288"/>
      <c r="Y351" s="251"/>
      <c r="Z351" s="250"/>
      <c r="AB351" s="14"/>
    </row>
    <row r="352" spans="1:37" ht="15.75" customHeight="1" x14ac:dyDescent="0.2">
      <c r="A352" s="29"/>
      <c r="D352" s="539"/>
      <c r="P352" s="122"/>
      <c r="Q352" s="122"/>
      <c r="R352" s="122"/>
      <c r="S352" s="122"/>
      <c r="T352" s="122"/>
      <c r="U352" s="122"/>
      <c r="V352" s="299"/>
      <c r="X352" s="288"/>
      <c r="Y352" s="251"/>
      <c r="Z352" s="250"/>
      <c r="AB352" s="14"/>
    </row>
    <row r="353" spans="1:28" ht="15.75" customHeight="1" x14ac:dyDescent="0.2">
      <c r="A353" s="29"/>
      <c r="D353" s="539"/>
      <c r="P353" s="122"/>
      <c r="Q353" s="122"/>
      <c r="R353" s="122"/>
      <c r="S353" s="122"/>
      <c r="T353" s="122"/>
      <c r="U353" s="122"/>
      <c r="V353" s="299"/>
      <c r="X353" s="288"/>
      <c r="Y353" s="251"/>
      <c r="Z353" s="250"/>
      <c r="AB353" s="14"/>
    </row>
    <row r="354" spans="1:28" ht="15.75" customHeight="1" x14ac:dyDescent="0.2">
      <c r="A354" s="29"/>
      <c r="D354" s="539"/>
      <c r="P354" s="122"/>
      <c r="Q354" s="122"/>
      <c r="R354" s="122"/>
      <c r="S354" s="122"/>
      <c r="T354" s="122"/>
      <c r="U354" s="122"/>
      <c r="V354" s="299"/>
      <c r="X354" s="288"/>
      <c r="Y354" s="251"/>
      <c r="Z354" s="250"/>
      <c r="AB354" s="14"/>
    </row>
    <row r="355" spans="1:28" ht="15.75" customHeight="1" x14ac:dyDescent="0.2">
      <c r="A355" s="29"/>
      <c r="D355" s="539"/>
      <c r="P355" s="122"/>
      <c r="Q355" s="122"/>
      <c r="R355" s="122"/>
      <c r="S355" s="122"/>
      <c r="T355" s="122"/>
      <c r="U355" s="122"/>
      <c r="V355" s="299"/>
      <c r="X355" s="288"/>
      <c r="Y355" s="251"/>
      <c r="Z355" s="250"/>
      <c r="AB355" s="14"/>
    </row>
    <row r="356" spans="1:28" ht="15.75" customHeight="1" x14ac:dyDescent="0.2">
      <c r="A356" s="29"/>
      <c r="D356" s="539"/>
      <c r="P356" s="122"/>
      <c r="Q356" s="122"/>
      <c r="R356" s="122"/>
      <c r="S356" s="122"/>
      <c r="T356" s="122"/>
      <c r="U356" s="122"/>
      <c r="V356" s="299"/>
      <c r="X356" s="288"/>
      <c r="Y356" s="251"/>
      <c r="Z356" s="250"/>
      <c r="AB356" s="14"/>
    </row>
    <row r="357" spans="1:28" ht="15.75" customHeight="1" x14ac:dyDescent="0.2">
      <c r="A357" s="29"/>
      <c r="D357" s="539"/>
      <c r="P357" s="122"/>
      <c r="Q357" s="122"/>
      <c r="R357" s="122"/>
      <c r="S357" s="122"/>
      <c r="T357" s="122"/>
      <c r="U357" s="122"/>
      <c r="V357" s="299"/>
      <c r="X357" s="288"/>
      <c r="Y357" s="251"/>
      <c r="Z357" s="250"/>
      <c r="AB357" s="14"/>
    </row>
    <row r="358" spans="1:28" ht="15.75" customHeight="1" x14ac:dyDescent="0.2">
      <c r="A358" s="29"/>
      <c r="D358" s="539"/>
      <c r="P358" s="122"/>
      <c r="Q358" s="122"/>
      <c r="R358" s="122"/>
      <c r="S358" s="122"/>
      <c r="T358" s="122"/>
      <c r="U358" s="122"/>
      <c r="V358" s="299"/>
      <c r="X358" s="288"/>
      <c r="Y358" s="251"/>
      <c r="Z358" s="250"/>
      <c r="AB358" s="14"/>
    </row>
    <row r="359" spans="1:28" ht="15.75" customHeight="1" x14ac:dyDescent="0.2">
      <c r="A359" s="29"/>
      <c r="D359" s="539"/>
      <c r="P359" s="122"/>
      <c r="Q359" s="122"/>
      <c r="R359" s="122"/>
      <c r="S359" s="122"/>
      <c r="T359" s="122"/>
      <c r="U359" s="122"/>
      <c r="V359" s="299"/>
      <c r="X359" s="288"/>
      <c r="Y359" s="251"/>
      <c r="Z359" s="250"/>
      <c r="AB359" s="14"/>
    </row>
    <row r="360" spans="1:28" ht="15.75" customHeight="1" x14ac:dyDescent="0.2">
      <c r="A360" s="29"/>
      <c r="D360" s="539"/>
      <c r="P360" s="122"/>
      <c r="Q360" s="122"/>
      <c r="R360" s="122"/>
      <c r="S360" s="122"/>
      <c r="T360" s="122"/>
      <c r="U360" s="122"/>
      <c r="V360" s="299"/>
      <c r="X360" s="288"/>
      <c r="Y360" s="251"/>
      <c r="Z360" s="250"/>
      <c r="AB360" s="14"/>
    </row>
    <row r="361" spans="1:28" ht="15.75" customHeight="1" x14ac:dyDescent="0.2">
      <c r="A361" s="29"/>
      <c r="D361" s="539"/>
      <c r="P361" s="122"/>
      <c r="Q361" s="122"/>
      <c r="R361" s="122"/>
      <c r="S361" s="122"/>
      <c r="T361" s="122"/>
      <c r="U361" s="122"/>
      <c r="V361" s="299"/>
      <c r="X361" s="288"/>
      <c r="Y361" s="251"/>
      <c r="Z361" s="250"/>
      <c r="AB361" s="14"/>
    </row>
    <row r="362" spans="1:28" ht="26.25" customHeight="1" x14ac:dyDescent="0.2">
      <c r="A362" s="26"/>
      <c r="B362" s="761" t="s">
        <v>377</v>
      </c>
      <c r="C362" s="761"/>
      <c r="D362" s="761"/>
      <c r="E362" s="761"/>
      <c r="F362" s="761"/>
      <c r="G362" s="17"/>
      <c r="H362" s="27"/>
      <c r="I362" s="27"/>
      <c r="J362" s="27"/>
      <c r="K362" s="27"/>
      <c r="P362" s="122"/>
      <c r="Q362" s="122"/>
      <c r="R362" s="122"/>
      <c r="S362" s="122"/>
      <c r="T362" s="122"/>
      <c r="U362" s="122"/>
      <c r="V362" s="299"/>
      <c r="X362" s="288"/>
      <c r="Y362" s="251"/>
      <c r="Z362" s="250"/>
      <c r="AB362" s="14"/>
    </row>
    <row r="363" spans="1:28" ht="15.75" customHeight="1" x14ac:dyDescent="0.2">
      <c r="A363" s="29"/>
      <c r="D363" s="539"/>
      <c r="P363" s="122"/>
      <c r="Q363" s="122"/>
      <c r="R363" s="122"/>
      <c r="S363" s="122"/>
      <c r="T363" s="122"/>
      <c r="U363" s="122"/>
      <c r="V363" s="290"/>
      <c r="X363" s="288"/>
      <c r="Y363" s="251"/>
      <c r="Z363" s="250"/>
      <c r="AB363" s="14"/>
    </row>
    <row r="364" spans="1:28" ht="15.75" customHeight="1" x14ac:dyDescent="0.2">
      <c r="A364" s="29"/>
      <c r="D364" s="539"/>
      <c r="P364" s="122"/>
      <c r="Q364" s="122"/>
      <c r="R364" s="122"/>
      <c r="S364" s="122"/>
      <c r="T364" s="122"/>
      <c r="U364" s="122"/>
      <c r="V364" s="290"/>
      <c r="Z364" s="250"/>
      <c r="AB364" s="14"/>
    </row>
    <row r="365" spans="1:28" ht="15.75" customHeight="1" x14ac:dyDescent="0.2">
      <c r="A365" s="29"/>
      <c r="D365" s="539"/>
      <c r="P365" s="122"/>
      <c r="Q365" s="122"/>
      <c r="R365" s="122"/>
      <c r="S365" s="122"/>
      <c r="T365" s="122"/>
      <c r="U365" s="122"/>
      <c r="V365" s="212"/>
      <c r="X365" s="216"/>
      <c r="Y365" s="300"/>
      <c r="AB365" s="14"/>
    </row>
    <row r="366" spans="1:28" ht="30" customHeight="1" x14ac:dyDescent="0.2">
      <c r="A366" s="29"/>
      <c r="B366" s="556" t="s">
        <v>166</v>
      </c>
      <c r="C366" s="672" t="s">
        <v>59</v>
      </c>
      <c r="D366" s="672" t="s">
        <v>194</v>
      </c>
      <c r="P366" s="122"/>
      <c r="Q366" s="122"/>
      <c r="R366" s="122"/>
      <c r="S366" s="122"/>
      <c r="T366" s="122"/>
      <c r="U366" s="122"/>
      <c r="V366" s="212"/>
      <c r="W366" s="301" t="s">
        <v>166</v>
      </c>
      <c r="X366" s="292" t="s">
        <v>59</v>
      </c>
      <c r="Y366" s="292" t="s">
        <v>340</v>
      </c>
      <c r="Z366" s="292" t="s">
        <v>339</v>
      </c>
      <c r="AB366" s="14"/>
    </row>
    <row r="367" spans="1:28" s="30" customFormat="1" ht="21" customHeight="1" x14ac:dyDescent="0.2">
      <c r="A367" s="57"/>
      <c r="B367" s="680" t="s">
        <v>195</v>
      </c>
      <c r="C367" s="531">
        <v>2</v>
      </c>
      <c r="D367" s="536">
        <v>14.57401638</v>
      </c>
      <c r="L367" s="391"/>
      <c r="P367" s="124"/>
      <c r="Q367" s="124"/>
      <c r="R367" s="124"/>
      <c r="S367" s="124"/>
      <c r="T367" s="124"/>
      <c r="U367" s="124"/>
      <c r="V367" s="216"/>
      <c r="W367" s="227" t="s">
        <v>195</v>
      </c>
      <c r="X367" s="216">
        <v>7</v>
      </c>
      <c r="Y367" s="302">
        <f>(Z367/X367)/1000000</f>
        <v>16.935133118571432</v>
      </c>
      <c r="Z367" s="302">
        <v>118545931.83000001</v>
      </c>
      <c r="AB367" s="93"/>
    </row>
    <row r="368" spans="1:28" s="30" customFormat="1" ht="21" customHeight="1" x14ac:dyDescent="0.2">
      <c r="A368" s="57"/>
      <c r="B368" s="680" t="s">
        <v>196</v>
      </c>
      <c r="C368" s="531">
        <v>210</v>
      </c>
      <c r="D368" s="536">
        <v>23.416731472392254</v>
      </c>
      <c r="L368" s="391"/>
      <c r="P368" s="124"/>
      <c r="Q368" s="124"/>
      <c r="R368" s="124"/>
      <c r="S368" s="124"/>
      <c r="T368" s="124"/>
      <c r="U368" s="124"/>
      <c r="V368" s="216"/>
      <c r="W368" s="227" t="s">
        <v>196</v>
      </c>
      <c r="X368" s="216">
        <v>43</v>
      </c>
      <c r="Y368" s="302">
        <f>(Z368/X368)/1000000</f>
        <v>19.239991128512575</v>
      </c>
      <c r="Z368" s="302">
        <v>827319618.52604079</v>
      </c>
      <c r="AB368" s="93"/>
    </row>
    <row r="369" spans="1:28" s="30" customFormat="1" ht="21" customHeight="1" x14ac:dyDescent="0.2">
      <c r="A369" s="57"/>
      <c r="B369" s="680" t="s">
        <v>197</v>
      </c>
      <c r="C369" s="531">
        <v>68</v>
      </c>
      <c r="D369" s="536">
        <v>15.900468780735293</v>
      </c>
      <c r="L369" s="391"/>
      <c r="P369" s="124"/>
      <c r="Q369" s="124"/>
      <c r="R369" s="124"/>
      <c r="S369" s="124"/>
      <c r="T369" s="124"/>
      <c r="U369" s="124"/>
      <c r="V369" s="303"/>
      <c r="W369" s="227" t="s">
        <v>197</v>
      </c>
      <c r="X369" s="216">
        <v>167</v>
      </c>
      <c r="Y369" s="302">
        <f>(Z369/X369)/1000000</f>
        <v>15.570869642275456</v>
      </c>
      <c r="Z369" s="302">
        <v>2600335230.2600012</v>
      </c>
      <c r="AB369" s="93"/>
    </row>
    <row r="370" spans="1:28" ht="15.75" customHeight="1" x14ac:dyDescent="0.2">
      <c r="A370" s="29"/>
      <c r="B370" s="675" t="s">
        <v>30</v>
      </c>
      <c r="C370" s="532">
        <f>SUM(C367:C369)</f>
        <v>280</v>
      </c>
      <c r="D370" s="538">
        <f>SUM(D367:D369)</f>
        <v>53.891216633127549</v>
      </c>
      <c r="P370" s="122"/>
      <c r="Q370" s="122"/>
      <c r="R370" s="122"/>
      <c r="S370" s="122"/>
      <c r="T370" s="122"/>
      <c r="U370" s="122"/>
      <c r="V370" s="290"/>
      <c r="W370" s="294" t="s">
        <v>30</v>
      </c>
      <c r="X370" s="304">
        <f>SUM(X367:X369)</f>
        <v>217</v>
      </c>
      <c r="Y370" s="305"/>
      <c r="Z370" s="305">
        <f>SUM(Z367:Z369)</f>
        <v>3546200780.6160421</v>
      </c>
      <c r="AB370" s="14"/>
    </row>
    <row r="371" spans="1:28" ht="15.75" customHeight="1" x14ac:dyDescent="0.2">
      <c r="A371" s="29"/>
      <c r="D371" s="531"/>
      <c r="P371" s="122"/>
      <c r="Q371" s="122"/>
      <c r="R371" s="122"/>
      <c r="S371" s="122"/>
      <c r="T371" s="122"/>
      <c r="U371" s="122"/>
      <c r="V371" s="290"/>
      <c r="X371" s="288"/>
      <c r="Y371" s="251"/>
      <c r="Z371" s="250"/>
      <c r="AB371" s="14"/>
    </row>
    <row r="372" spans="1:28" ht="15.75" customHeight="1" x14ac:dyDescent="0.2">
      <c r="A372" s="29"/>
      <c r="P372" s="122"/>
      <c r="Q372" s="122"/>
      <c r="R372" s="122"/>
      <c r="S372" s="122"/>
      <c r="T372" s="122"/>
      <c r="U372" s="122"/>
      <c r="V372" s="290"/>
      <c r="X372" s="288"/>
      <c r="Y372" s="251"/>
      <c r="Z372" s="250"/>
      <c r="AB372" s="14"/>
    </row>
    <row r="373" spans="1:28" ht="15.75" customHeight="1" x14ac:dyDescent="0.2">
      <c r="A373" s="29"/>
      <c r="D373" s="539"/>
      <c r="P373" s="122"/>
      <c r="Q373" s="122"/>
      <c r="R373" s="122"/>
      <c r="S373" s="122"/>
      <c r="T373" s="122"/>
      <c r="U373" s="122"/>
      <c r="V373" s="299"/>
      <c r="X373" s="288"/>
      <c r="Y373" s="251"/>
      <c r="Z373" s="250"/>
      <c r="AB373" s="14"/>
    </row>
    <row r="374" spans="1:28" ht="15.75" customHeight="1" x14ac:dyDescent="0.2">
      <c r="D374" s="615"/>
      <c r="I374" s="94"/>
      <c r="X374" s="288"/>
      <c r="Y374" s="251"/>
      <c r="Z374" s="250"/>
      <c r="AB374" s="14"/>
    </row>
    <row r="375" spans="1:28" ht="15.75" customHeight="1" x14ac:dyDescent="0.2">
      <c r="B375" s="681"/>
      <c r="C375" s="680"/>
      <c r="D375" s="680"/>
      <c r="I375" s="11"/>
      <c r="V375" s="306"/>
      <c r="X375" s="288"/>
      <c r="Y375" s="251"/>
      <c r="Z375" s="250"/>
      <c r="AB375" s="14"/>
    </row>
    <row r="376" spans="1:28" ht="15" customHeight="1" x14ac:dyDescent="0.2">
      <c r="B376" s="681"/>
      <c r="C376" s="680"/>
      <c r="D376" s="680"/>
      <c r="I376" s="11"/>
      <c r="V376" s="307"/>
      <c r="X376" s="288"/>
      <c r="Y376" s="251"/>
      <c r="Z376" s="250"/>
      <c r="AB376" s="14"/>
    </row>
    <row r="377" spans="1:28" ht="14.25" customHeight="1" x14ac:dyDescent="0.2">
      <c r="B377" s="681"/>
      <c r="C377" s="680"/>
      <c r="D377" s="680"/>
      <c r="I377" s="11"/>
      <c r="V377" s="307"/>
      <c r="X377" s="288"/>
      <c r="Y377" s="251"/>
      <c r="Z377" s="250"/>
      <c r="AB377" s="14"/>
    </row>
    <row r="378" spans="1:28" ht="15" customHeight="1" x14ac:dyDescent="0.2">
      <c r="B378" s="681"/>
      <c r="C378" s="680"/>
      <c r="D378" s="680"/>
      <c r="I378" s="11"/>
      <c r="V378" s="307"/>
      <c r="X378" s="288"/>
      <c r="Y378" s="251"/>
      <c r="Z378" s="250"/>
      <c r="AB378" s="14"/>
    </row>
    <row r="379" spans="1:28" x14ac:dyDescent="0.2">
      <c r="B379" s="681"/>
      <c r="C379" s="680"/>
      <c r="D379" s="680"/>
      <c r="I379" s="11"/>
      <c r="V379" s="307"/>
      <c r="X379" s="288"/>
      <c r="Y379" s="251"/>
      <c r="Z379" s="250"/>
      <c r="AB379" s="14"/>
    </row>
    <row r="380" spans="1:28" ht="15" customHeight="1" x14ac:dyDescent="0.2">
      <c r="B380" s="681"/>
      <c r="C380" s="682"/>
      <c r="D380" s="680"/>
      <c r="I380" s="11"/>
      <c r="V380" s="307"/>
      <c r="X380" s="288"/>
      <c r="Y380" s="251"/>
      <c r="Z380" s="250"/>
      <c r="AB380" s="14"/>
    </row>
    <row r="381" spans="1:28" ht="15" customHeight="1" x14ac:dyDescent="0.2">
      <c r="B381" s="681"/>
      <c r="C381" s="680"/>
      <c r="D381" s="680"/>
      <c r="I381" s="11"/>
      <c r="V381" s="307"/>
      <c r="Y381" s="251"/>
      <c r="Z381" s="250"/>
      <c r="AB381" s="14"/>
    </row>
    <row r="382" spans="1:28" ht="15" customHeight="1" x14ac:dyDescent="0.2">
      <c r="B382" s="681"/>
      <c r="C382" s="680"/>
      <c r="D382" s="680"/>
      <c r="I382" s="11"/>
      <c r="V382" s="307"/>
      <c r="X382" s="251"/>
      <c r="Y382" s="250"/>
      <c r="Z382" s="308"/>
      <c r="AA382" s="23"/>
      <c r="AB382" s="14"/>
    </row>
    <row r="383" spans="1:28" ht="26.25" customHeight="1" x14ac:dyDescent="0.2">
      <c r="A383" s="26"/>
      <c r="B383" s="764" t="s">
        <v>231</v>
      </c>
      <c r="C383" s="764"/>
      <c r="D383" s="531"/>
      <c r="I383" s="30"/>
      <c r="V383" s="307"/>
      <c r="X383" s="251"/>
      <c r="Y383" s="250"/>
      <c r="Z383" s="308"/>
      <c r="AA383" s="23"/>
      <c r="AB383" s="14"/>
    </row>
    <row r="384" spans="1:28" ht="15" customHeight="1" x14ac:dyDescent="0.2">
      <c r="A384" s="26"/>
      <c r="B384" s="554"/>
      <c r="C384" s="555"/>
      <c r="D384" s="531"/>
      <c r="I384" s="30"/>
      <c r="V384" s="307"/>
      <c r="X384" s="251"/>
      <c r="Y384" s="250"/>
      <c r="Z384" s="308"/>
      <c r="AA384" s="23"/>
      <c r="AB384" s="14"/>
    </row>
    <row r="385" spans="1:31" ht="15" customHeight="1" x14ac:dyDescent="0.2">
      <c r="A385" s="29"/>
      <c r="B385" s="532" t="s">
        <v>28</v>
      </c>
      <c r="C385" s="532" t="s">
        <v>3</v>
      </c>
      <c r="D385" s="533" t="s">
        <v>158</v>
      </c>
      <c r="I385" s="30"/>
      <c r="V385" s="307"/>
      <c r="X385" s="251"/>
      <c r="Y385" s="250"/>
      <c r="AA385" s="23"/>
      <c r="AB385" s="31"/>
      <c r="AC385" s="20"/>
      <c r="AD385" s="20"/>
      <c r="AE385" s="20"/>
    </row>
    <row r="386" spans="1:31" ht="20.25" customHeight="1" x14ac:dyDescent="0.2">
      <c r="A386" s="29"/>
      <c r="B386" s="569" t="s">
        <v>60</v>
      </c>
      <c r="C386" s="204">
        <v>369</v>
      </c>
      <c r="D386" s="536">
        <v>3013.3831494900001</v>
      </c>
      <c r="I386" s="30"/>
      <c r="V386" s="307"/>
      <c r="W386" s="251">
        <v>1194</v>
      </c>
      <c r="X386" s="250">
        <v>11561.084681139999</v>
      </c>
      <c r="Y386" s="250"/>
      <c r="AA386" s="23"/>
      <c r="AB386" s="31"/>
      <c r="AC386" s="20"/>
      <c r="AD386" s="20"/>
      <c r="AE386" s="20"/>
    </row>
    <row r="387" spans="1:31" ht="20.25" customHeight="1" x14ac:dyDescent="0.2">
      <c r="A387" s="29"/>
      <c r="B387" s="569" t="s">
        <v>33</v>
      </c>
      <c r="C387" s="204">
        <v>396</v>
      </c>
      <c r="D387" s="536">
        <v>3773.6871516299998</v>
      </c>
      <c r="I387" s="30"/>
      <c r="P387" s="19"/>
      <c r="Q387" s="19"/>
      <c r="R387" s="19"/>
      <c r="S387" s="19"/>
      <c r="T387" s="19"/>
      <c r="U387" s="19"/>
      <c r="V387" s="307"/>
      <c r="W387" s="251">
        <v>1250</v>
      </c>
      <c r="X387" s="250">
        <v>11757.39268535</v>
      </c>
      <c r="Y387" s="250"/>
      <c r="Z387" s="250"/>
      <c r="AA387" s="21"/>
      <c r="AB387" s="19"/>
      <c r="AC387" s="16"/>
      <c r="AD387" s="20"/>
      <c r="AE387" s="20"/>
    </row>
    <row r="388" spans="1:31" ht="20.25" customHeight="1" x14ac:dyDescent="0.2">
      <c r="A388" s="29"/>
      <c r="B388" s="569" t="s">
        <v>34</v>
      </c>
      <c r="C388" s="204">
        <v>1041</v>
      </c>
      <c r="D388" s="536">
        <v>9559.0792465599989</v>
      </c>
      <c r="I388" s="30"/>
      <c r="O388" s="19"/>
      <c r="P388" s="16"/>
      <c r="Q388" s="16"/>
      <c r="R388" s="16"/>
      <c r="S388" s="16"/>
      <c r="T388" s="16"/>
      <c r="U388" s="16"/>
      <c r="V388" s="307"/>
      <c r="W388" s="251">
        <v>1468</v>
      </c>
      <c r="X388" s="250">
        <v>13233.118580290002</v>
      </c>
      <c r="Y388" s="250"/>
      <c r="Z388" s="250"/>
      <c r="AA388" s="21"/>
      <c r="AB388" s="19"/>
      <c r="AC388" s="16"/>
      <c r="AD388" s="20"/>
      <c r="AE388" s="20"/>
    </row>
    <row r="389" spans="1:31" ht="20.25" customHeight="1" x14ac:dyDescent="0.2">
      <c r="A389" s="29"/>
      <c r="B389" s="569" t="s">
        <v>35</v>
      </c>
      <c r="C389" s="204">
        <v>1116</v>
      </c>
      <c r="D389" s="536">
        <v>12242.922410520001</v>
      </c>
      <c r="I389" s="30"/>
      <c r="O389" s="19"/>
      <c r="P389" s="16"/>
      <c r="Q389" s="16"/>
      <c r="R389" s="16"/>
      <c r="S389" s="16"/>
      <c r="T389" s="16"/>
      <c r="U389" s="16"/>
      <c r="V389" s="307"/>
      <c r="W389" s="251">
        <v>873</v>
      </c>
      <c r="X389" s="250">
        <v>8183.7862042799998</v>
      </c>
      <c r="Y389" s="250"/>
      <c r="Z389" s="250"/>
      <c r="AA389" s="21"/>
      <c r="AB389" s="19"/>
      <c r="AC389" s="16"/>
      <c r="AD389" s="20"/>
      <c r="AE389" s="20"/>
    </row>
    <row r="390" spans="1:31" ht="20.25" customHeight="1" x14ac:dyDescent="0.2">
      <c r="A390" s="29"/>
      <c r="B390" s="569" t="s">
        <v>36</v>
      </c>
      <c r="C390" s="204">
        <v>1425</v>
      </c>
      <c r="D390" s="536">
        <v>14522.68084882</v>
      </c>
      <c r="I390" s="30"/>
      <c r="O390" s="19"/>
      <c r="P390" s="16"/>
      <c r="Q390" s="16"/>
      <c r="R390" s="16"/>
      <c r="S390" s="16"/>
      <c r="T390" s="16"/>
      <c r="U390" s="16"/>
      <c r="V390" s="307"/>
      <c r="W390" s="251">
        <v>1391</v>
      </c>
      <c r="X390" s="250">
        <v>14694.003939570001</v>
      </c>
      <c r="Y390" s="250"/>
      <c r="Z390" s="250"/>
      <c r="AA390" s="21"/>
      <c r="AB390" s="19"/>
      <c r="AC390" s="16"/>
      <c r="AD390" s="20"/>
      <c r="AE390" s="20"/>
    </row>
    <row r="391" spans="1:31" ht="20.25" customHeight="1" x14ac:dyDescent="0.2">
      <c r="A391" s="29"/>
      <c r="B391" s="569" t="s">
        <v>32</v>
      </c>
      <c r="C391" s="204">
        <v>1359</v>
      </c>
      <c r="D391" s="536">
        <v>12014.93132261</v>
      </c>
      <c r="I391" s="30"/>
      <c r="O391" s="19"/>
      <c r="P391" s="16"/>
      <c r="Q391" s="16"/>
      <c r="R391" s="16"/>
      <c r="S391" s="16"/>
      <c r="T391" s="16"/>
      <c r="U391" s="16"/>
      <c r="V391" s="307"/>
      <c r="X391" s="251"/>
      <c r="Y391" s="250"/>
      <c r="AA391" s="21"/>
      <c r="AB391" s="19"/>
      <c r="AC391" s="16"/>
      <c r="AD391" s="20"/>
      <c r="AE391" s="20"/>
    </row>
    <row r="392" spans="1:31" ht="20.25" customHeight="1" x14ac:dyDescent="0.2">
      <c r="A392" s="29"/>
      <c r="B392" s="569" t="s">
        <v>37</v>
      </c>
      <c r="C392" s="204">
        <v>925</v>
      </c>
      <c r="D392" s="536">
        <v>8813.3321782300009</v>
      </c>
      <c r="I392" s="30"/>
      <c r="O392" s="19"/>
      <c r="P392" s="16"/>
      <c r="Q392" s="16"/>
      <c r="R392" s="16"/>
      <c r="S392" s="16"/>
      <c r="T392" s="16"/>
      <c r="U392" s="16"/>
      <c r="V392" s="307"/>
      <c r="X392" s="251"/>
      <c r="Y392" s="250"/>
      <c r="AA392" s="21"/>
      <c r="AB392" s="19"/>
      <c r="AC392" s="16"/>
      <c r="AD392" s="20"/>
      <c r="AE392" s="20"/>
    </row>
    <row r="393" spans="1:31" ht="20.25" customHeight="1" x14ac:dyDescent="0.2">
      <c r="A393" s="29"/>
      <c r="B393" s="569" t="s">
        <v>38</v>
      </c>
      <c r="C393" s="204">
        <v>669</v>
      </c>
      <c r="D393" s="536">
        <v>7959.5442023699998</v>
      </c>
      <c r="I393" s="30"/>
      <c r="O393" s="19"/>
      <c r="P393" s="16"/>
      <c r="Q393" s="16"/>
      <c r="R393" s="16"/>
      <c r="S393" s="16"/>
      <c r="T393" s="16"/>
      <c r="U393" s="16"/>
      <c r="V393" s="307"/>
      <c r="X393" s="251"/>
      <c r="Y393" s="250"/>
      <c r="Z393" s="228"/>
      <c r="AA393" s="21"/>
      <c r="AB393" s="19"/>
      <c r="AC393" s="16"/>
      <c r="AD393" s="20"/>
      <c r="AE393" s="20"/>
    </row>
    <row r="394" spans="1:31" ht="20.25" customHeight="1" x14ac:dyDescent="0.2">
      <c r="A394" s="29"/>
      <c r="B394" s="569" t="s">
        <v>39</v>
      </c>
      <c r="C394" s="204">
        <v>319</v>
      </c>
      <c r="D394" s="536">
        <v>4200.1606541500005</v>
      </c>
      <c r="I394" s="30"/>
      <c r="O394" s="19"/>
      <c r="P394" s="16"/>
      <c r="Q394" s="16"/>
      <c r="R394" s="16"/>
      <c r="S394" s="16"/>
      <c r="T394" s="16"/>
      <c r="U394" s="16"/>
      <c r="V394" s="307"/>
      <c r="X394" s="251"/>
      <c r="Y394" s="250"/>
      <c r="Z394" s="228"/>
      <c r="AA394" s="21"/>
      <c r="AB394" s="19"/>
      <c r="AC394" s="16"/>
      <c r="AD394" s="20"/>
      <c r="AE394" s="20"/>
    </row>
    <row r="395" spans="1:31" ht="18.75" hidden="1" customHeight="1" x14ac:dyDescent="0.2">
      <c r="A395" s="29"/>
      <c r="B395" s="569" t="s">
        <v>40</v>
      </c>
      <c r="C395" s="204">
        <v>0</v>
      </c>
      <c r="D395" s="536">
        <v>0</v>
      </c>
      <c r="I395" s="30"/>
      <c r="O395" s="19"/>
      <c r="P395" s="16"/>
      <c r="Q395" s="16"/>
      <c r="R395" s="16"/>
      <c r="S395" s="16"/>
      <c r="T395" s="16"/>
      <c r="U395" s="16"/>
      <c r="V395" s="307"/>
      <c r="X395" s="251"/>
      <c r="Y395" s="250"/>
      <c r="Z395" s="228"/>
      <c r="AA395" s="21"/>
      <c r="AB395" s="19"/>
      <c r="AC395" s="16"/>
      <c r="AD395" s="20"/>
      <c r="AE395" s="20"/>
    </row>
    <row r="396" spans="1:31" ht="18.75" hidden="1" customHeight="1" x14ac:dyDescent="0.2">
      <c r="A396" s="29"/>
      <c r="B396" s="569" t="s">
        <v>41</v>
      </c>
      <c r="C396" s="572">
        <v>0</v>
      </c>
      <c r="D396" s="536">
        <v>0</v>
      </c>
      <c r="I396" s="30"/>
      <c r="V396" s="307"/>
      <c r="X396" s="251"/>
      <c r="Y396" s="250"/>
      <c r="Z396" s="228"/>
      <c r="AA396" s="21"/>
      <c r="AB396" s="19"/>
      <c r="AC396" s="16"/>
      <c r="AD396" s="20"/>
      <c r="AE396" s="20"/>
    </row>
    <row r="397" spans="1:31" ht="18.75" hidden="1" customHeight="1" x14ac:dyDescent="0.2">
      <c r="A397" s="29"/>
      <c r="B397" s="569" t="s">
        <v>61</v>
      </c>
      <c r="C397" s="572">
        <v>0</v>
      </c>
      <c r="D397" s="536">
        <v>0</v>
      </c>
      <c r="I397" s="30"/>
      <c r="V397" s="307"/>
      <c r="X397" s="251"/>
      <c r="Y397" s="250"/>
      <c r="AA397" s="21"/>
      <c r="AB397" s="19"/>
      <c r="AC397" s="16"/>
      <c r="AD397" s="20"/>
      <c r="AE397" s="20"/>
    </row>
    <row r="398" spans="1:31" ht="21" hidden="1" customHeight="1" x14ac:dyDescent="0.2">
      <c r="A398" s="29"/>
      <c r="B398" s="573"/>
      <c r="C398" s="572"/>
      <c r="D398" s="536"/>
      <c r="I398" s="30"/>
      <c r="V398" s="307"/>
      <c r="X398" s="251"/>
      <c r="Y398" s="250"/>
      <c r="AA398" s="21"/>
      <c r="AB398" s="19"/>
      <c r="AC398" s="16"/>
      <c r="AD398" s="20"/>
      <c r="AE398" s="20"/>
    </row>
    <row r="399" spans="1:31" ht="15" customHeight="1" x14ac:dyDescent="0.2">
      <c r="A399" s="29"/>
      <c r="B399" s="558" t="s">
        <v>6</v>
      </c>
      <c r="C399" s="574">
        <f>SUM(C386:C398)</f>
        <v>7619</v>
      </c>
      <c r="D399" s="575">
        <f>SUM(D386:D398)</f>
        <v>76099.721164379996</v>
      </c>
      <c r="I399" s="30"/>
      <c r="V399" s="307"/>
      <c r="X399" s="251"/>
      <c r="Y399" s="250"/>
      <c r="AA399" s="21"/>
      <c r="AB399" s="31"/>
      <c r="AC399" s="20"/>
      <c r="AD399" s="20"/>
      <c r="AE399" s="20"/>
    </row>
    <row r="400" spans="1:31" ht="15" customHeight="1" x14ac:dyDescent="0.2">
      <c r="A400" s="29"/>
      <c r="B400" s="782" t="s">
        <v>230</v>
      </c>
      <c r="C400" s="782"/>
      <c r="D400" s="782"/>
      <c r="E400" s="32"/>
      <c r="F400" s="39"/>
      <c r="G400" s="40"/>
      <c r="H400" s="32"/>
      <c r="I400" s="30"/>
      <c r="V400" s="307"/>
      <c r="X400" s="251"/>
      <c r="Y400" s="250"/>
      <c r="AA400" s="21"/>
      <c r="AB400" s="3"/>
      <c r="AC400" s="20"/>
      <c r="AD400" s="19"/>
      <c r="AE400" s="48"/>
    </row>
    <row r="401" spans="1:39" ht="15" customHeight="1" x14ac:dyDescent="0.2">
      <c r="A401" s="29"/>
      <c r="B401" s="783"/>
      <c r="C401" s="783"/>
      <c r="D401" s="783"/>
      <c r="I401" s="30"/>
      <c r="V401" s="249"/>
      <c r="Y401" s="228"/>
      <c r="AA401" s="21"/>
      <c r="AB401" s="14"/>
    </row>
    <row r="402" spans="1:39" ht="17.25" customHeight="1" x14ac:dyDescent="0.2">
      <c r="A402" s="29"/>
      <c r="B402" s="783"/>
      <c r="C402" s="783"/>
      <c r="D402" s="783"/>
      <c r="I402" s="12"/>
      <c r="V402" s="249"/>
      <c r="AA402" s="21"/>
      <c r="AB402" s="21"/>
    </row>
    <row r="403" spans="1:39" ht="17.25" customHeight="1" x14ac:dyDescent="0.2">
      <c r="A403" s="29"/>
      <c r="B403" s="601"/>
      <c r="C403" s="576"/>
      <c r="D403" s="601"/>
      <c r="I403" s="12"/>
      <c r="V403" s="249"/>
      <c r="AA403" s="21"/>
      <c r="AB403" s="21"/>
    </row>
    <row r="404" spans="1:39" ht="15.75" customHeight="1" x14ac:dyDescent="0.2">
      <c r="A404" s="29"/>
      <c r="B404" s="601"/>
      <c r="C404" s="601"/>
      <c r="D404" s="601"/>
      <c r="I404" s="12"/>
      <c r="V404" s="249"/>
      <c r="AA404" s="21"/>
      <c r="AB404" s="21"/>
    </row>
    <row r="405" spans="1:39" ht="17.25" hidden="1" customHeight="1" x14ac:dyDescent="0.2">
      <c r="A405" s="29"/>
      <c r="B405" s="601"/>
      <c r="C405" s="601"/>
      <c r="D405" s="601"/>
      <c r="I405" s="12"/>
      <c r="V405" s="249"/>
      <c r="AA405" s="21"/>
      <c r="AB405" s="21"/>
    </row>
    <row r="406" spans="1:39" ht="17.25" customHeight="1" x14ac:dyDescent="0.2">
      <c r="A406" s="29"/>
      <c r="B406" s="601"/>
      <c r="C406" s="576"/>
      <c r="D406" s="601"/>
      <c r="I406" s="12"/>
      <c r="V406" s="249"/>
      <c r="AA406" s="21"/>
      <c r="AB406" s="21"/>
    </row>
    <row r="407" spans="1:39" ht="15" customHeight="1" x14ac:dyDescent="0.2">
      <c r="A407" s="29"/>
      <c r="B407" s="577"/>
      <c r="C407" s="578"/>
      <c r="D407" s="579"/>
      <c r="F407" s="17"/>
      <c r="V407" s="249"/>
      <c r="AM407" s="96"/>
    </row>
    <row r="408" spans="1:39" ht="26.25" customHeight="1" x14ac:dyDescent="0.2">
      <c r="A408" s="29"/>
      <c r="B408" s="764" t="s">
        <v>232</v>
      </c>
      <c r="C408" s="764"/>
      <c r="D408" s="580"/>
      <c r="F408" s="46"/>
      <c r="V408" s="249">
        <v>0</v>
      </c>
      <c r="AM408" s="96"/>
    </row>
    <row r="409" spans="1:39" ht="15" customHeight="1" x14ac:dyDescent="0.25">
      <c r="A409" s="29"/>
      <c r="F409" s="46"/>
      <c r="V409" s="249"/>
      <c r="W409" s="498" t="s">
        <v>28</v>
      </c>
      <c r="X409" s="498" t="s">
        <v>5</v>
      </c>
      <c r="Y409" s="498" t="s">
        <v>311</v>
      </c>
      <c r="AM409" s="96"/>
    </row>
    <row r="410" spans="1:39" ht="15" customHeight="1" x14ac:dyDescent="0.25">
      <c r="A410" s="29"/>
      <c r="B410" s="532" t="s">
        <v>28</v>
      </c>
      <c r="C410" s="532" t="s">
        <v>3</v>
      </c>
      <c r="D410" s="533" t="s">
        <v>158</v>
      </c>
      <c r="F410" s="46"/>
      <c r="V410" s="249"/>
      <c r="W410" s="499" t="s">
        <v>395</v>
      </c>
      <c r="X410" s="500">
        <v>23</v>
      </c>
      <c r="Y410" s="501">
        <v>161929000</v>
      </c>
      <c r="AA410" s="421" t="s">
        <v>28</v>
      </c>
      <c r="AB410" s="421" t="s">
        <v>5</v>
      </c>
      <c r="AC410" s="421" t="s">
        <v>176</v>
      </c>
      <c r="AM410" s="96"/>
    </row>
    <row r="411" spans="1:39" ht="18.75" customHeight="1" x14ac:dyDescent="0.25">
      <c r="A411" s="29"/>
      <c r="B411" s="577" t="s">
        <v>60</v>
      </c>
      <c r="C411" s="531">
        <v>23</v>
      </c>
      <c r="D411" s="536">
        <v>161929000</v>
      </c>
      <c r="F411" s="46"/>
      <c r="V411" s="249"/>
      <c r="W411" s="499" t="s">
        <v>396</v>
      </c>
      <c r="X411" s="500">
        <v>25</v>
      </c>
      <c r="Y411" s="501">
        <v>172681000</v>
      </c>
      <c r="AA411" s="422" t="s">
        <v>307</v>
      </c>
      <c r="AB411" s="423">
        <v>118</v>
      </c>
      <c r="AC411" s="424">
        <v>770030500</v>
      </c>
      <c r="AM411" s="96"/>
    </row>
    <row r="412" spans="1:39" ht="18.75" customHeight="1" x14ac:dyDescent="0.25">
      <c r="A412" s="29"/>
      <c r="B412" s="577" t="s">
        <v>33</v>
      </c>
      <c r="C412" s="531">
        <v>25</v>
      </c>
      <c r="D412" s="536">
        <v>172681000</v>
      </c>
      <c r="F412" s="46"/>
      <c r="V412" s="249"/>
      <c r="W412" s="499" t="s">
        <v>421</v>
      </c>
      <c r="X412" s="500">
        <v>62</v>
      </c>
      <c r="Y412" s="501">
        <v>444398000</v>
      </c>
      <c r="AA412" s="422" t="s">
        <v>310</v>
      </c>
      <c r="AB412" s="423">
        <v>135</v>
      </c>
      <c r="AC412" s="424">
        <v>874948000</v>
      </c>
      <c r="AM412" s="96"/>
    </row>
    <row r="413" spans="1:39" ht="18.95" customHeight="1" x14ac:dyDescent="0.25">
      <c r="A413" s="29"/>
      <c r="B413" s="577" t="s">
        <v>34</v>
      </c>
      <c r="C413" s="531">
        <v>62</v>
      </c>
      <c r="D413" s="536">
        <v>444398000</v>
      </c>
      <c r="F413" s="46"/>
      <c r="V413" s="249"/>
      <c r="W413" s="499" t="s">
        <v>422</v>
      </c>
      <c r="X413" s="500">
        <v>87</v>
      </c>
      <c r="Y413" s="501">
        <v>617286000</v>
      </c>
      <c r="AA413" s="422" t="s">
        <v>313</v>
      </c>
      <c r="AB413" s="423">
        <v>151</v>
      </c>
      <c r="AC413" s="424">
        <v>976522000</v>
      </c>
      <c r="AM413" s="96"/>
    </row>
    <row r="414" spans="1:39" ht="18.95" customHeight="1" x14ac:dyDescent="0.25">
      <c r="A414" s="29"/>
      <c r="B414" s="577" t="s">
        <v>35</v>
      </c>
      <c r="C414" s="531">
        <v>87</v>
      </c>
      <c r="D414" s="536">
        <v>617286000</v>
      </c>
      <c r="F414" s="46"/>
      <c r="V414" s="249"/>
      <c r="W414" s="499" t="s">
        <v>317</v>
      </c>
      <c r="X414" s="500">
        <v>122</v>
      </c>
      <c r="Y414" s="501">
        <v>867136000</v>
      </c>
      <c r="AA414" s="422" t="s">
        <v>316</v>
      </c>
      <c r="AB414" s="423">
        <v>88</v>
      </c>
      <c r="AC414" s="424">
        <v>568311000</v>
      </c>
      <c r="AM414" s="96"/>
    </row>
    <row r="415" spans="1:39" ht="18.95" customHeight="1" x14ac:dyDescent="0.25">
      <c r="A415" s="29"/>
      <c r="B415" s="577" t="s">
        <v>36</v>
      </c>
      <c r="C415" s="531">
        <v>122</v>
      </c>
      <c r="D415" s="536">
        <v>867136000</v>
      </c>
      <c r="F415" s="46"/>
      <c r="V415" s="249"/>
      <c r="W415" s="499" t="s">
        <v>318</v>
      </c>
      <c r="X415" s="500">
        <v>95</v>
      </c>
      <c r="Y415" s="501">
        <v>675082000</v>
      </c>
      <c r="AM415" s="96"/>
    </row>
    <row r="416" spans="1:39" ht="18.95" customHeight="1" x14ac:dyDescent="0.25">
      <c r="A416" s="29"/>
      <c r="B416" s="577" t="s">
        <v>32</v>
      </c>
      <c r="C416" s="531">
        <v>94</v>
      </c>
      <c r="D416" s="536">
        <v>667862000</v>
      </c>
      <c r="F416" s="46"/>
      <c r="V416" s="249"/>
      <c r="W416" s="499" t="s">
        <v>319</v>
      </c>
      <c r="X416" s="500">
        <v>87</v>
      </c>
      <c r="Y416" s="501">
        <v>621099000</v>
      </c>
      <c r="AM416" s="96"/>
    </row>
    <row r="417" spans="1:39" ht="18.95" customHeight="1" x14ac:dyDescent="0.25">
      <c r="A417" s="29"/>
      <c r="B417" s="577" t="s">
        <v>37</v>
      </c>
      <c r="C417" s="531">
        <v>87</v>
      </c>
      <c r="D417" s="536">
        <v>621099000</v>
      </c>
      <c r="F417" s="46"/>
      <c r="V417" s="249"/>
      <c r="W417" s="499" t="s">
        <v>320</v>
      </c>
      <c r="X417" s="500"/>
      <c r="Y417" s="501"/>
      <c r="AM417" s="96"/>
    </row>
    <row r="418" spans="1:39" ht="18.95" customHeight="1" x14ac:dyDescent="0.25">
      <c r="A418" s="29"/>
      <c r="B418" s="577" t="s">
        <v>38</v>
      </c>
      <c r="C418" s="531">
        <v>9</v>
      </c>
      <c r="D418" s="536">
        <v>65553000</v>
      </c>
      <c r="F418" s="46"/>
      <c r="V418" s="249"/>
      <c r="W418" s="499" t="s">
        <v>321</v>
      </c>
      <c r="X418" s="500"/>
      <c r="Y418" s="501"/>
      <c r="AM418" s="96"/>
    </row>
    <row r="419" spans="1:39" ht="18.95" customHeight="1" x14ac:dyDescent="0.25">
      <c r="A419" s="29"/>
      <c r="B419" s="577" t="s">
        <v>39</v>
      </c>
      <c r="C419" s="531">
        <f t="shared" ref="C419:C422" si="10">X418</f>
        <v>0</v>
      </c>
      <c r="D419" s="536">
        <f t="shared" ref="D419:D422" si="11">Y418/1000000</f>
        <v>0</v>
      </c>
      <c r="E419" s="46"/>
      <c r="F419" s="46"/>
      <c r="V419" s="249"/>
      <c r="W419" s="499" t="s">
        <v>322</v>
      </c>
      <c r="X419" s="500"/>
      <c r="Y419" s="501"/>
      <c r="AE419" s="20"/>
      <c r="AF419" s="20"/>
      <c r="AG419" s="20"/>
      <c r="AH419" s="20"/>
      <c r="AI419" s="20"/>
      <c r="AJ419" s="410"/>
      <c r="AK419" s="411"/>
      <c r="AL419" s="18"/>
      <c r="AM419" s="96"/>
    </row>
    <row r="420" spans="1:39" ht="18.95" hidden="1" customHeight="1" x14ac:dyDescent="0.25">
      <c r="A420" s="29"/>
      <c r="B420" s="577" t="s">
        <v>40</v>
      </c>
      <c r="C420" s="531">
        <f t="shared" si="10"/>
        <v>0</v>
      </c>
      <c r="D420" s="536">
        <f t="shared" si="11"/>
        <v>0</v>
      </c>
      <c r="E420" s="46"/>
      <c r="F420" s="46"/>
      <c r="O420" s="21"/>
      <c r="P420" s="22"/>
      <c r="Q420" s="22"/>
      <c r="R420" s="22"/>
      <c r="S420" s="22"/>
      <c r="T420" s="22"/>
      <c r="U420" s="22"/>
      <c r="V420" s="212"/>
      <c r="W420" s="499" t="s">
        <v>323</v>
      </c>
      <c r="X420" s="500"/>
      <c r="Y420" s="501"/>
      <c r="AE420" s="20"/>
      <c r="AF420" s="20"/>
      <c r="AG420" s="20"/>
      <c r="AH420" s="20"/>
      <c r="AI420" s="20"/>
      <c r="AJ420" s="20"/>
      <c r="AK420" s="20"/>
      <c r="AL420" s="22"/>
      <c r="AM420" s="20"/>
    </row>
    <row r="421" spans="1:39" ht="18.95" hidden="1" customHeight="1" x14ac:dyDescent="0.25">
      <c r="A421" s="29"/>
      <c r="B421" s="577" t="s">
        <v>41</v>
      </c>
      <c r="C421" s="531">
        <f t="shared" si="10"/>
        <v>0</v>
      </c>
      <c r="D421" s="536">
        <f t="shared" si="11"/>
        <v>0</v>
      </c>
      <c r="E421" s="46"/>
      <c r="F421" s="46"/>
      <c r="O421" s="21"/>
      <c r="P421" s="22"/>
      <c r="Q421" s="22"/>
      <c r="R421" s="22"/>
      <c r="S421" s="22"/>
      <c r="T421" s="22"/>
      <c r="U421" s="22"/>
      <c r="V421" s="212"/>
      <c r="W421" s="499" t="s">
        <v>324</v>
      </c>
      <c r="X421" s="500"/>
      <c r="Y421" s="501"/>
    </row>
    <row r="422" spans="1:39" ht="18.95" hidden="1" customHeight="1" x14ac:dyDescent="0.2">
      <c r="A422" s="29"/>
      <c r="B422" s="577" t="s">
        <v>61</v>
      </c>
      <c r="C422" s="531">
        <f t="shared" si="10"/>
        <v>0</v>
      </c>
      <c r="D422" s="536">
        <f t="shared" si="11"/>
        <v>0</v>
      </c>
      <c r="E422" s="46"/>
      <c r="F422" s="46"/>
      <c r="O422" s="21"/>
      <c r="P422" s="22"/>
      <c r="Q422" s="22"/>
      <c r="R422" s="22"/>
      <c r="S422" s="22"/>
      <c r="T422" s="22"/>
      <c r="U422" s="22"/>
      <c r="V422" s="212"/>
      <c r="W422" s="407"/>
      <c r="X422" s="408"/>
      <c r="Y422" s="409"/>
    </row>
    <row r="423" spans="1:39" ht="18.95" hidden="1" customHeight="1" x14ac:dyDescent="0.2">
      <c r="A423" s="29"/>
      <c r="B423" s="581"/>
      <c r="D423" s="536"/>
      <c r="E423" s="46"/>
      <c r="F423" s="46"/>
      <c r="I423" s="48"/>
      <c r="O423" s="21"/>
      <c r="P423" s="22"/>
      <c r="Q423" s="22"/>
      <c r="R423" s="22"/>
      <c r="S423" s="22"/>
      <c r="T423" s="22"/>
      <c r="U423" s="22"/>
      <c r="V423" s="212"/>
      <c r="W423" s="407" t="s">
        <v>325</v>
      </c>
      <c r="X423" s="412"/>
      <c r="Y423" s="413"/>
    </row>
    <row r="424" spans="1:39" ht="15" customHeight="1" x14ac:dyDescent="0.2">
      <c r="A424" s="29"/>
      <c r="B424" s="558" t="s">
        <v>6</v>
      </c>
      <c r="C424" s="532">
        <f>SUM(C411:C422)</f>
        <v>509</v>
      </c>
      <c r="D424" s="575">
        <f>SUM(D411:D422)</f>
        <v>3617944000</v>
      </c>
      <c r="I424" s="48"/>
      <c r="O424" s="21"/>
      <c r="P424" s="22"/>
      <c r="Q424" s="22"/>
      <c r="R424" s="22"/>
      <c r="S424" s="22"/>
      <c r="T424" s="22"/>
      <c r="U424" s="22"/>
      <c r="V424" s="212"/>
      <c r="W424" s="234"/>
      <c r="X424" s="234">
        <f>SUM(X410:X423)</f>
        <v>501</v>
      </c>
      <c r="Y424" s="235">
        <f>SUM(Y410:Y423)</f>
        <v>3559611000</v>
      </c>
    </row>
    <row r="425" spans="1:39" ht="15" customHeight="1" x14ac:dyDescent="0.2">
      <c r="A425" s="29"/>
      <c r="B425" s="784" t="s">
        <v>153</v>
      </c>
      <c r="C425" s="784"/>
      <c r="D425" s="784"/>
      <c r="I425" s="48"/>
      <c r="O425" s="21"/>
      <c r="P425" s="22"/>
      <c r="Q425" s="22"/>
      <c r="R425" s="22"/>
      <c r="S425" s="22"/>
      <c r="T425" s="22"/>
      <c r="U425" s="22"/>
      <c r="V425" s="212"/>
      <c r="AB425" s="21"/>
    </row>
    <row r="426" spans="1:39" ht="15" customHeight="1" x14ac:dyDescent="0.2">
      <c r="A426" s="29"/>
      <c r="B426" s="785"/>
      <c r="C426" s="785"/>
      <c r="D426" s="785"/>
      <c r="I426" s="48"/>
      <c r="O426" s="125"/>
      <c r="P426" s="126"/>
      <c r="Q426" s="126"/>
      <c r="R426" s="126"/>
      <c r="S426" s="126"/>
      <c r="T426" s="126"/>
      <c r="U426" s="126"/>
      <c r="V426" s="309"/>
      <c r="AB426" s="21"/>
    </row>
    <row r="427" spans="1:39" ht="15.75" customHeight="1" x14ac:dyDescent="0.2">
      <c r="B427" s="785"/>
      <c r="C427" s="785"/>
      <c r="D427" s="785"/>
      <c r="E427" s="26"/>
      <c r="F427" s="26"/>
      <c r="G427" s="26"/>
      <c r="H427" s="27"/>
      <c r="I427" s="116"/>
      <c r="J427" s="30"/>
      <c r="O427" s="24"/>
      <c r="P427" s="22"/>
      <c r="Q427" s="22"/>
      <c r="R427" s="22"/>
      <c r="S427" s="22"/>
      <c r="T427" s="22"/>
      <c r="U427" s="22"/>
      <c r="V427" s="212"/>
      <c r="W427" s="310"/>
    </row>
    <row r="428" spans="1:39" ht="15.75" customHeight="1" x14ac:dyDescent="0.2">
      <c r="B428" s="602"/>
      <c r="C428" s="602"/>
      <c r="D428" s="602"/>
      <c r="E428" s="26"/>
      <c r="F428" s="26"/>
      <c r="G428" s="26"/>
      <c r="H428" s="27"/>
      <c r="I428" s="116"/>
      <c r="J428" s="30"/>
      <c r="O428" s="24"/>
      <c r="P428" s="22"/>
      <c r="Q428" s="22"/>
      <c r="R428" s="22"/>
      <c r="S428" s="22"/>
      <c r="T428" s="22"/>
      <c r="U428" s="22"/>
      <c r="V428" s="212"/>
      <c r="W428" s="310"/>
    </row>
    <row r="429" spans="1:39" ht="15.75" customHeight="1" x14ac:dyDescent="0.2">
      <c r="B429" s="602"/>
      <c r="C429" s="602"/>
      <c r="D429" s="602"/>
      <c r="E429" s="26"/>
      <c r="F429" s="26"/>
      <c r="G429" s="26"/>
      <c r="H429" s="27"/>
      <c r="I429" s="116"/>
      <c r="J429" s="30"/>
      <c r="O429" s="24"/>
      <c r="P429" s="22"/>
      <c r="Q429" s="22"/>
      <c r="R429" s="22"/>
      <c r="S429" s="22"/>
      <c r="T429" s="22"/>
      <c r="U429" s="22"/>
      <c r="V429" s="212"/>
      <c r="W429" s="310"/>
    </row>
    <row r="430" spans="1:39" ht="15.75" customHeight="1" x14ac:dyDescent="0.2">
      <c r="B430" s="602"/>
      <c r="C430" s="602"/>
      <c r="D430" s="602"/>
      <c r="E430" s="26"/>
      <c r="F430" s="26"/>
      <c r="G430" s="26"/>
      <c r="H430" s="27"/>
      <c r="I430" s="116"/>
      <c r="J430" s="30"/>
      <c r="O430" s="24"/>
      <c r="P430" s="22"/>
      <c r="Q430" s="22"/>
      <c r="R430" s="22"/>
      <c r="S430" s="22"/>
      <c r="T430" s="22"/>
      <c r="U430" s="22"/>
      <c r="V430" s="212"/>
      <c r="W430" s="310"/>
    </row>
    <row r="431" spans="1:39" ht="15.75" customHeight="1" x14ac:dyDescent="0.2">
      <c r="B431" s="602"/>
      <c r="C431" s="602"/>
      <c r="D431" s="602"/>
      <c r="E431" s="26"/>
      <c r="F431" s="26"/>
      <c r="G431" s="26"/>
      <c r="H431" s="27"/>
      <c r="I431" s="116"/>
      <c r="J431" s="30"/>
      <c r="O431" s="24"/>
      <c r="P431" s="22"/>
      <c r="Q431" s="22"/>
      <c r="R431" s="22"/>
      <c r="S431" s="22"/>
      <c r="T431" s="22"/>
      <c r="U431" s="22"/>
      <c r="V431" s="212"/>
      <c r="W431" s="310"/>
    </row>
    <row r="432" spans="1:39" ht="26.25" customHeight="1" x14ac:dyDescent="0.2">
      <c r="A432" s="26"/>
      <c r="B432" s="764" t="s">
        <v>251</v>
      </c>
      <c r="C432" s="764"/>
      <c r="D432" s="764"/>
      <c r="E432" s="27"/>
      <c r="F432" s="116"/>
      <c r="L432" s="392"/>
      <c r="P432" s="22"/>
      <c r="Q432" s="22"/>
      <c r="R432" s="22"/>
      <c r="S432" s="22"/>
      <c r="T432" s="22"/>
      <c r="U432" s="22"/>
      <c r="V432" s="249"/>
    </row>
    <row r="433" spans="1:28" ht="15.75" customHeight="1" x14ac:dyDescent="0.2">
      <c r="A433" s="26"/>
      <c r="B433" s="554"/>
      <c r="C433" s="555"/>
      <c r="D433" s="683"/>
      <c r="E433" s="20"/>
      <c r="L433" s="392"/>
      <c r="O433" s="20"/>
      <c r="P433" s="746"/>
      <c r="Q433" s="458"/>
      <c r="R433" s="458"/>
      <c r="S433" s="519"/>
      <c r="T433" s="519"/>
      <c r="U433" s="458"/>
      <c r="V433" s="249"/>
      <c r="W433" s="747"/>
      <c r="X433" s="747"/>
      <c r="AA433" s="115"/>
    </row>
    <row r="434" spans="1:28" ht="15.75" customHeight="1" x14ac:dyDescent="0.2">
      <c r="A434" s="29"/>
      <c r="C434" s="737" t="s">
        <v>529</v>
      </c>
      <c r="D434" s="738"/>
      <c r="E434" s="738"/>
      <c r="F434" s="738"/>
      <c r="G434" s="738"/>
      <c r="H434" s="739"/>
      <c r="J434" s="44"/>
      <c r="K434" s="737" t="s">
        <v>534</v>
      </c>
      <c r="L434" s="738"/>
      <c r="M434" s="738"/>
      <c r="N434" s="739"/>
      <c r="P434" s="746"/>
      <c r="Q434" s="458"/>
      <c r="R434" s="458"/>
      <c r="S434" s="519"/>
      <c r="T434" s="519"/>
      <c r="U434" s="458"/>
      <c r="V434" s="311"/>
      <c r="W434" s="312"/>
      <c r="X434" s="312"/>
      <c r="AA434" s="88"/>
    </row>
    <row r="435" spans="1:28" s="46" customFormat="1" ht="33" customHeight="1" x14ac:dyDescent="0.2">
      <c r="A435" s="51"/>
      <c r="B435" s="395"/>
      <c r="C435" s="774" t="s">
        <v>530</v>
      </c>
      <c r="D435" s="774"/>
      <c r="E435" s="774"/>
      <c r="F435" s="774" t="s">
        <v>531</v>
      </c>
      <c r="G435" s="774"/>
      <c r="H435" s="774"/>
      <c r="K435" s="752" t="s">
        <v>533</v>
      </c>
      <c r="L435" s="754"/>
      <c r="M435" s="765" t="s">
        <v>532</v>
      </c>
      <c r="N435" s="766"/>
      <c r="P435" s="127"/>
      <c r="Q435" s="458"/>
      <c r="R435" s="458"/>
      <c r="S435" s="519"/>
      <c r="T435" s="519"/>
      <c r="U435" s="458"/>
      <c r="V435" s="313"/>
      <c r="W435" s="314"/>
      <c r="X435" s="314"/>
      <c r="Y435" s="315"/>
      <c r="Z435" s="315"/>
      <c r="AA435" s="32"/>
    </row>
    <row r="436" spans="1:28" x14ac:dyDescent="0.2">
      <c r="A436" s="29"/>
      <c r="B436" s="603" t="s">
        <v>43</v>
      </c>
      <c r="C436" s="603" t="s">
        <v>364</v>
      </c>
      <c r="D436" s="603" t="s">
        <v>44</v>
      </c>
      <c r="E436" s="209" t="s">
        <v>363</v>
      </c>
      <c r="F436" s="207" t="s">
        <v>31</v>
      </c>
      <c r="G436" s="207" t="s">
        <v>44</v>
      </c>
      <c r="H436" s="209" t="s">
        <v>363</v>
      </c>
      <c r="J436" s="401" t="s">
        <v>43</v>
      </c>
      <c r="K436" s="401" t="s">
        <v>234</v>
      </c>
      <c r="L436" s="401" t="s">
        <v>44</v>
      </c>
      <c r="M436" s="401" t="s">
        <v>31</v>
      </c>
      <c r="N436" s="404" t="s">
        <v>44</v>
      </c>
      <c r="P436" s="128"/>
      <c r="Q436" s="128"/>
      <c r="R436" s="128"/>
      <c r="S436" s="128"/>
      <c r="T436" s="128"/>
      <c r="U436" s="128"/>
      <c r="V436" s="316"/>
      <c r="W436" s="317"/>
      <c r="X436" s="318"/>
      <c r="Z436" s="319"/>
      <c r="AA436" s="129"/>
      <c r="AB436" s="130"/>
    </row>
    <row r="437" spans="1:28" s="42" customFormat="1" ht="30" x14ac:dyDescent="0.2">
      <c r="A437" s="43"/>
      <c r="B437" s="684" t="s">
        <v>45</v>
      </c>
      <c r="C437" s="685">
        <v>2464</v>
      </c>
      <c r="D437" s="686">
        <v>20887.144446030001</v>
      </c>
      <c r="E437" s="464">
        <f t="shared" ref="E437:E445" si="12">C437/$C$462</f>
        <v>0.3234020212626329</v>
      </c>
      <c r="F437" s="97">
        <v>3004</v>
      </c>
      <c r="G437" s="114">
        <v>24193.186933069999</v>
      </c>
      <c r="H437" s="464">
        <f>F437/$F$462</f>
        <v>0.30997833040965844</v>
      </c>
      <c r="J437" s="65" t="s">
        <v>45</v>
      </c>
      <c r="K437" s="97">
        <v>2524</v>
      </c>
      <c r="L437" s="419">
        <v>21088.08800679</v>
      </c>
      <c r="M437" s="97">
        <v>2739</v>
      </c>
      <c r="N437" s="418">
        <v>22601.708575470002</v>
      </c>
      <c r="P437" s="131"/>
      <c r="Q437" s="131"/>
      <c r="R437" s="131"/>
      <c r="S437" s="131"/>
      <c r="T437" s="131"/>
      <c r="U437" s="131"/>
      <c r="V437" s="320"/>
      <c r="W437" s="321"/>
      <c r="X437" s="322"/>
      <c r="Y437" s="227"/>
      <c r="Z437" s="323"/>
      <c r="AA437" s="132"/>
      <c r="AB437" s="133"/>
    </row>
    <row r="438" spans="1:28" s="42" customFormat="1" ht="30" x14ac:dyDescent="0.2">
      <c r="A438" s="43"/>
      <c r="B438" s="684" t="s">
        <v>46</v>
      </c>
      <c r="C438" s="685">
        <v>1820</v>
      </c>
      <c r="D438" s="686">
        <v>22820.334241110002</v>
      </c>
      <c r="E438" s="464">
        <f t="shared" si="12"/>
        <v>0.23887649297808111</v>
      </c>
      <c r="F438" s="97">
        <v>1988</v>
      </c>
      <c r="G438" s="114">
        <v>23599.858577250001</v>
      </c>
      <c r="H438" s="464">
        <f t="shared" ref="H438:H461" si="13">F438/$F$462</f>
        <v>0.20513878856671139</v>
      </c>
      <c r="J438" s="65" t="s">
        <v>46</v>
      </c>
      <c r="K438" s="97">
        <v>2337</v>
      </c>
      <c r="L438" s="419">
        <v>26100.508034360002</v>
      </c>
      <c r="M438" s="97">
        <v>2489</v>
      </c>
      <c r="N438" s="418">
        <v>28279.460821000001</v>
      </c>
      <c r="P438" s="131"/>
      <c r="Q438" s="131"/>
      <c r="R438" s="131"/>
      <c r="S438" s="131"/>
      <c r="T438" s="131"/>
      <c r="U438" s="131"/>
      <c r="V438" s="320"/>
      <c r="W438" s="321"/>
      <c r="X438" s="322"/>
      <c r="Y438" s="227"/>
      <c r="Z438" s="323"/>
      <c r="AA438" s="132"/>
      <c r="AB438" s="133"/>
    </row>
    <row r="439" spans="1:28" s="42" customFormat="1" x14ac:dyDescent="0.2">
      <c r="A439" s="43"/>
      <c r="B439" s="684" t="s">
        <v>47</v>
      </c>
      <c r="C439" s="685">
        <v>97</v>
      </c>
      <c r="D439" s="686">
        <v>1587.82271816</v>
      </c>
      <c r="E439" s="464">
        <f t="shared" si="12"/>
        <v>1.2731329570809817E-2</v>
      </c>
      <c r="F439" s="97">
        <v>100</v>
      </c>
      <c r="G439" s="114">
        <v>1554.04765118</v>
      </c>
      <c r="H439" s="464">
        <f>F439/$F$462</f>
        <v>1.0318852543597152E-2</v>
      </c>
      <c r="J439" s="65" t="s">
        <v>47</v>
      </c>
      <c r="K439" s="97">
        <v>152</v>
      </c>
      <c r="L439" s="419">
        <v>1995.4428296900001</v>
      </c>
      <c r="M439" s="97">
        <v>140</v>
      </c>
      <c r="N439" s="418">
        <v>1855.42897221</v>
      </c>
      <c r="O439" s="131"/>
      <c r="P439" s="131"/>
      <c r="Q439" s="131"/>
      <c r="R439" s="131"/>
      <c r="S439" s="131"/>
      <c r="T439" s="131"/>
      <c r="U439" s="131"/>
      <c r="V439" s="320"/>
      <c r="W439" s="321"/>
      <c r="X439" s="322"/>
      <c r="Y439" s="227"/>
      <c r="Z439" s="227"/>
      <c r="AA439" s="134"/>
    </row>
    <row r="440" spans="1:28" s="42" customFormat="1" x14ac:dyDescent="0.2">
      <c r="A440" s="43"/>
      <c r="B440" s="684" t="s">
        <v>48</v>
      </c>
      <c r="C440" s="685">
        <v>93</v>
      </c>
      <c r="D440" s="686">
        <v>595.44715009000004</v>
      </c>
      <c r="E440" s="464">
        <f t="shared" si="12"/>
        <v>1.2206326289539309E-2</v>
      </c>
      <c r="F440" s="97">
        <v>80</v>
      </c>
      <c r="G440" s="114">
        <v>555.39785459999996</v>
      </c>
      <c r="H440" s="464">
        <f t="shared" si="13"/>
        <v>8.2550820348777209E-3</v>
      </c>
      <c r="J440" s="65" t="s">
        <v>48</v>
      </c>
      <c r="K440" s="97">
        <v>36</v>
      </c>
      <c r="L440" s="419">
        <v>477.69317451000001</v>
      </c>
      <c r="M440" s="97">
        <v>60</v>
      </c>
      <c r="N440" s="418">
        <v>873.81528972000001</v>
      </c>
      <c r="O440" s="135"/>
      <c r="P440" s="135"/>
      <c r="Q440" s="135"/>
      <c r="R440" s="135"/>
      <c r="S440" s="135"/>
      <c r="T440" s="135"/>
      <c r="U440" s="135"/>
      <c r="V440" s="320"/>
      <c r="W440" s="321"/>
      <c r="X440" s="322"/>
      <c r="Y440" s="227"/>
      <c r="Z440" s="323"/>
      <c r="AA440" s="132"/>
      <c r="AB440" s="133"/>
    </row>
    <row r="441" spans="1:28" s="42" customFormat="1" x14ac:dyDescent="0.2">
      <c r="A441" s="43"/>
      <c r="B441" s="684" t="s">
        <v>49</v>
      </c>
      <c r="C441" s="685">
        <v>33</v>
      </c>
      <c r="D441" s="686">
        <v>202.375</v>
      </c>
      <c r="E441" s="464">
        <f t="shared" si="12"/>
        <v>4.3312770704816905E-3</v>
      </c>
      <c r="F441" s="97">
        <v>11</v>
      </c>
      <c r="G441" s="114">
        <v>68.477000000000004</v>
      </c>
      <c r="H441" s="464">
        <f t="shared" si="13"/>
        <v>1.1350737797956867E-3</v>
      </c>
      <c r="J441" s="65" t="s">
        <v>49</v>
      </c>
      <c r="K441" s="97">
        <v>4</v>
      </c>
      <c r="L441" s="419">
        <v>24.76</v>
      </c>
      <c r="M441" s="97">
        <v>4</v>
      </c>
      <c r="N441" s="418">
        <v>24.568999999999999</v>
      </c>
      <c r="O441" s="135"/>
      <c r="P441" s="135"/>
      <c r="Q441" s="135"/>
      <c r="R441" s="135"/>
      <c r="S441" s="135"/>
      <c r="T441" s="135"/>
      <c r="U441" s="135"/>
      <c r="V441" s="320"/>
      <c r="W441" s="321"/>
      <c r="X441" s="322"/>
      <c r="Y441" s="227"/>
      <c r="Z441" s="323"/>
      <c r="AA441" s="132"/>
      <c r="AB441" s="133"/>
    </row>
    <row r="442" spans="1:28" s="42" customFormat="1" x14ac:dyDescent="0.2">
      <c r="A442" s="43"/>
      <c r="B442" s="684" t="s">
        <v>50</v>
      </c>
      <c r="C442" s="685">
        <v>434</v>
      </c>
      <c r="D442" s="686">
        <v>2820.9976247299996</v>
      </c>
      <c r="E442" s="464">
        <f t="shared" si="12"/>
        <v>5.6962856017850109E-2</v>
      </c>
      <c r="F442" s="97">
        <v>397</v>
      </c>
      <c r="G442" s="114">
        <v>2622.3112765199999</v>
      </c>
      <c r="H442" s="464">
        <f t="shared" si="13"/>
        <v>4.096584459808069E-2</v>
      </c>
      <c r="J442" s="65" t="s">
        <v>50</v>
      </c>
      <c r="K442" s="97">
        <v>147</v>
      </c>
      <c r="L442" s="419">
        <v>1333.38997933</v>
      </c>
      <c r="M442" s="97">
        <v>174</v>
      </c>
      <c r="N442" s="418">
        <v>1629.1749111900001</v>
      </c>
      <c r="O442" s="131"/>
      <c r="P442" s="131"/>
      <c r="Q442" s="131"/>
      <c r="R442" s="131"/>
      <c r="S442" s="131"/>
      <c r="T442" s="131"/>
      <c r="U442" s="131"/>
      <c r="V442" s="320"/>
      <c r="W442" s="321"/>
      <c r="X442" s="322"/>
      <c r="Y442" s="227"/>
      <c r="Z442" s="323"/>
      <c r="AA442" s="132"/>
      <c r="AB442" s="133"/>
    </row>
    <row r="443" spans="1:28" s="42" customFormat="1" ht="30" x14ac:dyDescent="0.2">
      <c r="A443" s="43"/>
      <c r="B443" s="684" t="s">
        <v>152</v>
      </c>
      <c r="C443" s="685">
        <v>472</v>
      </c>
      <c r="D443" s="686">
        <v>4851.7418686000001</v>
      </c>
      <c r="E443" s="464">
        <f t="shared" si="12"/>
        <v>6.1950387189919937E-2</v>
      </c>
      <c r="F443" s="97">
        <v>626</v>
      </c>
      <c r="G443" s="114">
        <v>5981.2658574299994</v>
      </c>
      <c r="H443" s="464">
        <f t="shared" si="13"/>
        <v>6.4596016922918165E-2</v>
      </c>
      <c r="J443" s="65" t="s">
        <v>152</v>
      </c>
      <c r="K443" s="97">
        <v>612</v>
      </c>
      <c r="L443" s="419">
        <v>5101.94511358</v>
      </c>
      <c r="M443" s="97">
        <v>664</v>
      </c>
      <c r="N443" s="418">
        <v>5356.2125240799996</v>
      </c>
      <c r="O443" s="131"/>
      <c r="P443" s="131"/>
      <c r="Q443" s="131"/>
      <c r="R443" s="131"/>
      <c r="S443" s="131"/>
      <c r="T443" s="131"/>
      <c r="U443" s="131"/>
      <c r="V443" s="320"/>
      <c r="W443" s="321"/>
      <c r="X443" s="322"/>
      <c r="Y443" s="227"/>
      <c r="Z443" s="323"/>
      <c r="AA443" s="132"/>
      <c r="AB443" s="133"/>
    </row>
    <row r="444" spans="1:28" s="42" customFormat="1" ht="45" x14ac:dyDescent="0.2">
      <c r="A444" s="43"/>
      <c r="B444" s="684" t="s">
        <v>252</v>
      </c>
      <c r="C444" s="685">
        <v>374</v>
      </c>
      <c r="D444" s="686">
        <v>3508.98434279</v>
      </c>
      <c r="E444" s="464">
        <f t="shared" si="12"/>
        <v>4.9087806798792495E-2</v>
      </c>
      <c r="F444" s="97">
        <v>703</v>
      </c>
      <c r="G444" s="114">
        <v>7339.5716508106298</v>
      </c>
      <c r="H444" s="464">
        <f t="shared" si="13"/>
        <v>7.2541533381487985E-2</v>
      </c>
      <c r="J444" s="65" t="s">
        <v>280</v>
      </c>
      <c r="K444" s="97">
        <v>786</v>
      </c>
      <c r="L444" s="419">
        <v>8155.8016426599997</v>
      </c>
      <c r="M444" s="97">
        <v>885</v>
      </c>
      <c r="N444" s="418">
        <v>8446.2459037799999</v>
      </c>
      <c r="O444" s="131"/>
      <c r="P444" s="131"/>
      <c r="Q444" s="131"/>
      <c r="R444" s="131"/>
      <c r="S444" s="131"/>
      <c r="T444" s="131"/>
      <c r="U444" s="131"/>
      <c r="V444" s="320"/>
      <c r="W444" s="321"/>
      <c r="X444" s="322"/>
      <c r="Y444" s="227"/>
      <c r="Z444" s="323"/>
      <c r="AA444" s="132"/>
      <c r="AB444" s="133"/>
    </row>
    <row r="445" spans="1:28" s="42" customFormat="1" x14ac:dyDescent="0.2">
      <c r="A445" s="43"/>
      <c r="B445" s="684" t="s">
        <v>51</v>
      </c>
      <c r="C445" s="685">
        <v>603</v>
      </c>
      <c r="D445" s="686">
        <v>8951.7855611800005</v>
      </c>
      <c r="E445" s="464">
        <f t="shared" si="12"/>
        <v>7.9144244651529069E-2</v>
      </c>
      <c r="F445" s="97">
        <v>785</v>
      </c>
      <c r="G445" s="114">
        <v>10155.892751456249</v>
      </c>
      <c r="H445" s="464">
        <f t="shared" si="13"/>
        <v>8.1002992467237647E-2</v>
      </c>
      <c r="J445" s="65" t="s">
        <v>51</v>
      </c>
      <c r="K445" s="97">
        <v>699</v>
      </c>
      <c r="L445" s="419">
        <v>7672.3305064799997</v>
      </c>
      <c r="M445" s="97">
        <v>773</v>
      </c>
      <c r="N445" s="418">
        <v>8143.2118575499999</v>
      </c>
      <c r="O445" s="131"/>
      <c r="P445" s="131"/>
      <c r="Q445" s="131"/>
      <c r="R445" s="131"/>
      <c r="S445" s="131"/>
      <c r="T445" s="131"/>
      <c r="U445" s="131"/>
      <c r="V445" s="320"/>
      <c r="W445" s="321"/>
      <c r="X445" s="322"/>
      <c r="Y445" s="227"/>
      <c r="Z445" s="323"/>
      <c r="AA445" s="132"/>
      <c r="AB445" s="133"/>
    </row>
    <row r="446" spans="1:28" s="42" customFormat="1" ht="45" x14ac:dyDescent="0.2">
      <c r="A446" s="43"/>
      <c r="B446" s="684" t="s">
        <v>253</v>
      </c>
      <c r="C446" s="685">
        <v>255</v>
      </c>
      <c r="D446" s="686">
        <v>2239.9786899999999</v>
      </c>
      <c r="E446" s="464">
        <f t="shared" ref="E446:E461" si="14">C446/$C$462</f>
        <v>3.3468959180994878E-2</v>
      </c>
      <c r="F446" s="97">
        <v>609</v>
      </c>
      <c r="G446" s="114">
        <v>5179.4854559200003</v>
      </c>
      <c r="H446" s="464">
        <f t="shared" si="13"/>
        <v>6.284181199050666E-2</v>
      </c>
      <c r="J446" s="65" t="s">
        <v>198</v>
      </c>
      <c r="K446" s="97">
        <v>781</v>
      </c>
      <c r="L446" s="419">
        <v>7280.3674890500006</v>
      </c>
      <c r="M446" s="97">
        <v>770</v>
      </c>
      <c r="N446" s="418">
        <v>7483.8732873700001</v>
      </c>
      <c r="O446" s="131"/>
      <c r="P446" s="131"/>
      <c r="Q446" s="131"/>
      <c r="R446" s="131"/>
      <c r="S446" s="131"/>
      <c r="T446" s="131"/>
      <c r="U446" s="131"/>
      <c r="V446" s="320"/>
      <c r="W446" s="321"/>
      <c r="X446" s="322"/>
      <c r="Y446" s="227"/>
      <c r="Z446" s="323"/>
      <c r="AA446" s="132"/>
      <c r="AB446" s="133"/>
    </row>
    <row r="447" spans="1:28" s="42" customFormat="1" ht="45" x14ac:dyDescent="0.2">
      <c r="A447" s="43"/>
      <c r="B447" s="684" t="s">
        <v>254</v>
      </c>
      <c r="C447" s="685">
        <v>202</v>
      </c>
      <c r="D447" s="686">
        <v>1684.4580000000001</v>
      </c>
      <c r="E447" s="464">
        <f t="shared" si="14"/>
        <v>2.6512665704160651E-2</v>
      </c>
      <c r="F447" s="97">
        <v>249</v>
      </c>
      <c r="G447" s="114">
        <v>1950.0105850800001</v>
      </c>
      <c r="H447" s="464">
        <f t="shared" si="13"/>
        <v>2.5693942833556908E-2</v>
      </c>
      <c r="J447" s="65" t="s">
        <v>165</v>
      </c>
      <c r="K447" s="97">
        <v>475</v>
      </c>
      <c r="L447" s="419">
        <v>3619.2555874999998</v>
      </c>
      <c r="M447" s="97">
        <v>472</v>
      </c>
      <c r="N447" s="418">
        <v>3538.4336379800002</v>
      </c>
      <c r="O447" s="131"/>
      <c r="P447" s="131"/>
      <c r="Q447" s="131"/>
      <c r="R447" s="131"/>
      <c r="S447" s="131"/>
      <c r="T447" s="131"/>
      <c r="U447" s="131"/>
      <c r="V447" s="320"/>
      <c r="W447" s="321"/>
      <c r="X447" s="322"/>
      <c r="Y447" s="227"/>
      <c r="Z447" s="323"/>
      <c r="AA447" s="132"/>
      <c r="AB447" s="133"/>
    </row>
    <row r="448" spans="1:28" s="42" customFormat="1" ht="30" x14ac:dyDescent="0.2">
      <c r="A448" s="43"/>
      <c r="B448" s="684" t="s">
        <v>62</v>
      </c>
      <c r="C448" s="685">
        <v>66</v>
      </c>
      <c r="D448" s="686">
        <v>575.33699999999999</v>
      </c>
      <c r="E448" s="464">
        <f>C448/$C$462</f>
        <v>8.662554140963381E-3</v>
      </c>
      <c r="F448" s="97">
        <v>149</v>
      </c>
      <c r="G448" s="114">
        <v>1314.6680254600001</v>
      </c>
      <c r="H448" s="464">
        <f t="shared" si="13"/>
        <v>1.5375090289959757E-2</v>
      </c>
      <c r="J448" s="65" t="s">
        <v>62</v>
      </c>
      <c r="K448" s="97">
        <v>133</v>
      </c>
      <c r="L448" s="419">
        <v>1163.8209851300001</v>
      </c>
      <c r="M448" s="97">
        <v>118</v>
      </c>
      <c r="N448" s="418">
        <v>1070.98028967</v>
      </c>
      <c r="O448" s="131"/>
      <c r="P448" s="131"/>
      <c r="Q448" s="131"/>
      <c r="R448" s="131"/>
      <c r="S448" s="131"/>
      <c r="T448" s="131"/>
      <c r="U448" s="131"/>
      <c r="V448" s="320"/>
      <c r="W448" s="321"/>
      <c r="X448" s="322"/>
      <c r="Y448" s="227"/>
      <c r="Z448" s="323"/>
      <c r="AA448" s="132"/>
      <c r="AB448" s="133"/>
    </row>
    <row r="449" spans="1:28" s="42" customFormat="1" ht="45" x14ac:dyDescent="0.2">
      <c r="A449" s="43"/>
      <c r="B449" s="684" t="s">
        <v>255</v>
      </c>
      <c r="C449" s="685">
        <v>15</v>
      </c>
      <c r="D449" s="686">
        <v>111.188</v>
      </c>
      <c r="E449" s="464">
        <f>C449/$C$462</f>
        <v>1.9687623047644049E-3</v>
      </c>
      <c r="F449" s="97">
        <v>20</v>
      </c>
      <c r="G449" s="114">
        <v>145.55500000000001</v>
      </c>
      <c r="H449" s="464">
        <f t="shared" si="13"/>
        <v>2.0637705087194302E-3</v>
      </c>
      <c r="J449" s="65" t="s">
        <v>281</v>
      </c>
      <c r="K449" s="97">
        <v>18</v>
      </c>
      <c r="L449" s="419">
        <v>129.69999999999999</v>
      </c>
      <c r="M449" s="97">
        <v>19</v>
      </c>
      <c r="N449" s="418">
        <v>129.86199999999999</v>
      </c>
      <c r="O449" s="131"/>
      <c r="P449" s="509"/>
      <c r="Q449" s="131"/>
      <c r="R449" s="131"/>
      <c r="S449" s="131"/>
      <c r="T449" s="131"/>
      <c r="U449" s="131"/>
      <c r="V449" s="320"/>
      <c r="W449" s="321"/>
      <c r="X449" s="322"/>
      <c r="Y449" s="227"/>
      <c r="Z449" s="323"/>
      <c r="AA449" s="132"/>
      <c r="AB449" s="133"/>
    </row>
    <row r="450" spans="1:28" s="42" customFormat="1" ht="30" x14ac:dyDescent="0.2">
      <c r="A450" s="43"/>
      <c r="B450" s="684" t="s">
        <v>256</v>
      </c>
      <c r="C450" s="685">
        <v>117</v>
      </c>
      <c r="D450" s="686">
        <v>915.77897481000002</v>
      </c>
      <c r="E450" s="464">
        <f t="shared" si="14"/>
        <v>1.5356345977162357E-2</v>
      </c>
      <c r="F450" s="97">
        <v>162</v>
      </c>
      <c r="G450" s="114">
        <v>1234.0892505300001</v>
      </c>
      <c r="H450" s="464">
        <f t="shared" si="13"/>
        <v>1.6716541120627385E-2</v>
      </c>
      <c r="J450" s="65" t="s">
        <v>282</v>
      </c>
      <c r="K450" s="97">
        <v>175</v>
      </c>
      <c r="L450" s="419">
        <v>1290.8642091500001</v>
      </c>
      <c r="M450" s="97">
        <v>228</v>
      </c>
      <c r="N450" s="418">
        <v>1658.6032809000001</v>
      </c>
      <c r="O450" s="131"/>
      <c r="P450" s="509"/>
      <c r="Q450" s="131"/>
      <c r="R450" s="131"/>
      <c r="S450" s="131"/>
      <c r="T450" s="131"/>
      <c r="U450" s="131"/>
      <c r="V450" s="320"/>
      <c r="W450" s="321"/>
      <c r="X450" s="322"/>
      <c r="Y450" s="227"/>
      <c r="Z450" s="323"/>
      <c r="AA450" s="132"/>
      <c r="AB450" s="133"/>
    </row>
    <row r="451" spans="1:28" s="42" customFormat="1" ht="30" x14ac:dyDescent="0.2">
      <c r="A451" s="43"/>
      <c r="B451" s="684" t="s">
        <v>163</v>
      </c>
      <c r="C451" s="685">
        <v>218</v>
      </c>
      <c r="D451" s="686">
        <v>1609.8050000000001</v>
      </c>
      <c r="E451" s="464">
        <f t="shared" si="14"/>
        <v>2.8612678829242684E-2</v>
      </c>
      <c r="F451" s="97">
        <v>274</v>
      </c>
      <c r="G451" s="114">
        <v>2017.4870000000001</v>
      </c>
      <c r="H451" s="464">
        <f t="shared" si="13"/>
        <v>2.8273655969456198E-2</v>
      </c>
      <c r="J451" s="65" t="s">
        <v>163</v>
      </c>
      <c r="K451" s="97">
        <v>487</v>
      </c>
      <c r="L451" s="419">
        <v>3812.7650770100004</v>
      </c>
      <c r="M451" s="97">
        <v>353</v>
      </c>
      <c r="N451" s="418">
        <v>2849.5690770100005</v>
      </c>
      <c r="O451" s="131"/>
      <c r="P451" s="131"/>
      <c r="Q451" s="131"/>
      <c r="R451" s="131"/>
      <c r="S451" s="131"/>
      <c r="T451" s="131"/>
      <c r="U451" s="131"/>
      <c r="V451" s="320"/>
      <c r="W451" s="321"/>
      <c r="X451" s="322"/>
      <c r="Y451" s="227"/>
      <c r="Z451" s="323"/>
      <c r="AA451" s="132"/>
      <c r="AB451" s="133"/>
    </row>
    <row r="452" spans="1:28" s="42" customFormat="1" ht="30" x14ac:dyDescent="0.2">
      <c r="A452" s="43"/>
      <c r="B452" s="684" t="s">
        <v>177</v>
      </c>
      <c r="C452" s="685">
        <v>0</v>
      </c>
      <c r="D452" s="686">
        <v>0</v>
      </c>
      <c r="E452" s="464">
        <f t="shared" si="14"/>
        <v>0</v>
      </c>
      <c r="F452" s="97">
        <v>0</v>
      </c>
      <c r="G452" s="114">
        <v>0</v>
      </c>
      <c r="H452" s="464">
        <f t="shared" si="13"/>
        <v>0</v>
      </c>
      <c r="J452" s="65" t="s">
        <v>177</v>
      </c>
      <c r="K452" s="97">
        <v>0</v>
      </c>
      <c r="L452" s="419">
        <v>0</v>
      </c>
      <c r="M452" s="97">
        <v>0</v>
      </c>
      <c r="N452" s="418">
        <v>0</v>
      </c>
      <c r="O452" s="131"/>
      <c r="P452" s="131"/>
      <c r="Q452" s="131"/>
      <c r="R452" s="131"/>
      <c r="S452" s="131"/>
      <c r="T452" s="131"/>
      <c r="U452" s="131"/>
      <c r="V452" s="320"/>
      <c r="W452" s="321"/>
      <c r="X452" s="322"/>
      <c r="Y452" s="506"/>
      <c r="Z452" s="506"/>
      <c r="AA452" s="134"/>
    </row>
    <row r="453" spans="1:28" s="42" customFormat="1" x14ac:dyDescent="0.2">
      <c r="A453" s="43"/>
      <c r="B453" s="684" t="s">
        <v>298</v>
      </c>
      <c r="C453" s="685">
        <v>112</v>
      </c>
      <c r="D453" s="686">
        <v>859.76900000000001</v>
      </c>
      <c r="E453" s="464">
        <f t="shared" si="14"/>
        <v>1.4700091875574223E-2</v>
      </c>
      <c r="F453" s="97">
        <v>193</v>
      </c>
      <c r="G453" s="114">
        <v>1440.644</v>
      </c>
      <c r="H453" s="464">
        <f t="shared" si="13"/>
        <v>1.9915385409142502E-2</v>
      </c>
      <c r="J453" s="65" t="s">
        <v>298</v>
      </c>
      <c r="K453" s="97">
        <v>81</v>
      </c>
      <c r="L453" s="418">
        <v>577.67999999999995</v>
      </c>
      <c r="M453" s="97">
        <v>18</v>
      </c>
      <c r="N453" s="418">
        <v>127.001</v>
      </c>
      <c r="O453" s="131"/>
      <c r="P453" s="131"/>
      <c r="Q453" s="131"/>
      <c r="R453" s="131"/>
      <c r="S453" s="131"/>
      <c r="T453" s="131"/>
      <c r="U453" s="131"/>
      <c r="V453" s="320"/>
      <c r="W453" s="321"/>
      <c r="X453" s="322"/>
      <c r="Y453" s="227"/>
      <c r="Z453" s="323"/>
      <c r="AA453" s="132"/>
      <c r="AB453" s="133"/>
    </row>
    <row r="454" spans="1:28" s="42" customFormat="1" ht="30" x14ac:dyDescent="0.2">
      <c r="A454" s="43"/>
      <c r="B454" s="684" t="s">
        <v>257</v>
      </c>
      <c r="C454" s="685">
        <v>0</v>
      </c>
      <c r="D454" s="686">
        <v>0</v>
      </c>
      <c r="E454" s="464">
        <f t="shared" si="14"/>
        <v>0</v>
      </c>
      <c r="F454" s="97">
        <v>0</v>
      </c>
      <c r="G454" s="114">
        <v>0</v>
      </c>
      <c r="H454" s="464">
        <f t="shared" si="13"/>
        <v>0</v>
      </c>
      <c r="J454" s="65" t="s">
        <v>283</v>
      </c>
      <c r="K454" s="97">
        <v>0</v>
      </c>
      <c r="L454" s="419">
        <v>0</v>
      </c>
      <c r="M454" s="97">
        <v>1</v>
      </c>
      <c r="N454" s="418">
        <v>3.9049999999999998</v>
      </c>
      <c r="P454" s="98"/>
      <c r="Q454" s="98"/>
      <c r="R454" s="98"/>
      <c r="S454" s="98"/>
      <c r="T454" s="98"/>
      <c r="U454" s="98"/>
      <c r="V454" s="320"/>
      <c r="W454" s="321"/>
      <c r="X454" s="322"/>
      <c r="Y454" s="227"/>
      <c r="Z454" s="227"/>
      <c r="AA454" s="132"/>
      <c r="AB454" s="133"/>
    </row>
    <row r="455" spans="1:28" s="42" customFormat="1" ht="30" x14ac:dyDescent="0.2">
      <c r="A455" s="43"/>
      <c r="B455" s="684" t="s">
        <v>159</v>
      </c>
      <c r="C455" s="685">
        <v>117</v>
      </c>
      <c r="D455" s="686">
        <v>891.74954688000003</v>
      </c>
      <c r="E455" s="464">
        <f t="shared" si="14"/>
        <v>1.5356345977162357E-2</v>
      </c>
      <c r="F455" s="97">
        <v>117</v>
      </c>
      <c r="G455" s="114">
        <v>910.26719306999996</v>
      </c>
      <c r="H455" s="464">
        <f t="shared" si="13"/>
        <v>1.2073057476008668E-2</v>
      </c>
      <c r="J455" s="65" t="s">
        <v>159</v>
      </c>
      <c r="K455" s="97">
        <v>124</v>
      </c>
      <c r="L455" s="419">
        <v>937.84027323999999</v>
      </c>
      <c r="M455" s="97">
        <v>116</v>
      </c>
      <c r="N455" s="418">
        <v>887.53692824000007</v>
      </c>
      <c r="P455" s="98"/>
      <c r="Q455" s="98"/>
      <c r="R455" s="98"/>
      <c r="S455" s="98"/>
      <c r="T455" s="98"/>
      <c r="U455" s="98"/>
      <c r="V455" s="320"/>
      <c r="W455" s="321"/>
      <c r="X455" s="322"/>
      <c r="Y455" s="321"/>
      <c r="Z455" s="227"/>
      <c r="AA455" s="132"/>
      <c r="AB455" s="133"/>
    </row>
    <row r="456" spans="1:28" s="42" customFormat="1" x14ac:dyDescent="0.2">
      <c r="A456" s="43"/>
      <c r="B456" s="684" t="s">
        <v>229</v>
      </c>
      <c r="C456" s="685">
        <v>4</v>
      </c>
      <c r="D456" s="686">
        <v>24.303000000000001</v>
      </c>
      <c r="E456" s="464">
        <f t="shared" si="14"/>
        <v>5.2500328127050798E-4</v>
      </c>
      <c r="F456" s="97">
        <v>4</v>
      </c>
      <c r="G456" s="114">
        <v>24.303000000000001</v>
      </c>
      <c r="H456" s="464">
        <f t="shared" si="13"/>
        <v>4.1275410174388609E-4</v>
      </c>
      <c r="J456" s="65" t="s">
        <v>284</v>
      </c>
      <c r="K456" s="97">
        <v>1</v>
      </c>
      <c r="L456" s="418">
        <v>3.9049999999999998</v>
      </c>
      <c r="M456" s="97">
        <v>2</v>
      </c>
      <c r="N456" s="418">
        <v>7.5430000000000001</v>
      </c>
      <c r="P456" s="98"/>
      <c r="Q456" s="98"/>
      <c r="R456" s="98"/>
      <c r="S456" s="98"/>
      <c r="T456" s="98"/>
      <c r="U456" s="98"/>
      <c r="V456" s="320"/>
      <c r="W456" s="321"/>
      <c r="X456" s="322"/>
      <c r="Y456" s="324"/>
      <c r="Z456" s="320"/>
      <c r="AA456" s="52"/>
    </row>
    <row r="457" spans="1:28" s="42" customFormat="1" x14ac:dyDescent="0.2">
      <c r="A457" s="43"/>
      <c r="B457" s="684" t="s">
        <v>247</v>
      </c>
      <c r="C457" s="685">
        <v>5</v>
      </c>
      <c r="D457" s="686">
        <v>44.244999999999997</v>
      </c>
      <c r="E457" s="464">
        <f t="shared" si="14"/>
        <v>6.5625410158813493E-4</v>
      </c>
      <c r="F457" s="97">
        <v>51</v>
      </c>
      <c r="G457" s="114">
        <v>360.46899999999999</v>
      </c>
      <c r="H457" s="464">
        <f t="shared" si="13"/>
        <v>5.2626147972345471E-3</v>
      </c>
      <c r="J457" s="65" t="s">
        <v>247</v>
      </c>
      <c r="K457" s="97">
        <v>53</v>
      </c>
      <c r="L457" s="419">
        <v>373.98899999999998</v>
      </c>
      <c r="M457" s="97">
        <v>46</v>
      </c>
      <c r="N457" s="418">
        <v>319.15499999999997</v>
      </c>
      <c r="P457" s="132"/>
      <c r="Q457" s="132"/>
      <c r="R457" s="132"/>
      <c r="S457" s="132"/>
      <c r="T457" s="132"/>
      <c r="U457" s="132"/>
      <c r="V457" s="322"/>
      <c r="W457" s="320"/>
      <c r="X457" s="321"/>
      <c r="Y457" s="284"/>
      <c r="Z457" s="320"/>
      <c r="AA457" s="99"/>
    </row>
    <row r="458" spans="1:28" s="42" customFormat="1" ht="30" x14ac:dyDescent="0.2">
      <c r="A458" s="43"/>
      <c r="B458" s="684" t="s">
        <v>279</v>
      </c>
      <c r="C458" s="685">
        <v>16</v>
      </c>
      <c r="D458" s="686">
        <v>120.366</v>
      </c>
      <c r="E458" s="464">
        <f t="shared" si="14"/>
        <v>2.1000131250820319E-3</v>
      </c>
      <c r="F458" s="97">
        <v>30</v>
      </c>
      <c r="G458" s="114">
        <v>225.131</v>
      </c>
      <c r="H458" s="464">
        <f t="shared" si="13"/>
        <v>3.0956557630791456E-3</v>
      </c>
      <c r="J458" s="65" t="s">
        <v>279</v>
      </c>
      <c r="K458" s="97">
        <v>15</v>
      </c>
      <c r="L458" s="419">
        <v>104.623</v>
      </c>
      <c r="M458" s="97">
        <v>14</v>
      </c>
      <c r="N458" s="418">
        <v>101.694</v>
      </c>
      <c r="P458" s="132"/>
      <c r="Q458" s="132"/>
      <c r="R458" s="132"/>
      <c r="S458" s="132"/>
      <c r="T458" s="132"/>
      <c r="U458" s="132"/>
      <c r="V458" s="322"/>
      <c r="W458" s="320"/>
      <c r="X458" s="321"/>
      <c r="Y458" s="284"/>
      <c r="Z458" s="320"/>
      <c r="AA458" s="99"/>
    </row>
    <row r="459" spans="1:28" s="42" customFormat="1" ht="45" x14ac:dyDescent="0.2">
      <c r="A459" s="43"/>
      <c r="B459" s="684" t="s">
        <v>277</v>
      </c>
      <c r="C459" s="685">
        <v>62</v>
      </c>
      <c r="D459" s="686">
        <v>500.88099999999997</v>
      </c>
      <c r="E459" s="464">
        <f t="shared" si="14"/>
        <v>8.1375508596928728E-3</v>
      </c>
      <c r="F459" s="97">
        <v>113</v>
      </c>
      <c r="G459" s="114">
        <v>854.40800000000002</v>
      </c>
      <c r="H459" s="464">
        <f t="shared" si="13"/>
        <v>1.1660303374264781E-2</v>
      </c>
      <c r="J459" s="65" t="s">
        <v>277</v>
      </c>
      <c r="K459" s="97">
        <v>24</v>
      </c>
      <c r="L459" s="419">
        <v>171.631</v>
      </c>
      <c r="M459" s="97">
        <v>26</v>
      </c>
      <c r="N459" s="418">
        <v>184.15299999999999</v>
      </c>
      <c r="P459" s="132"/>
      <c r="Q459" s="132"/>
      <c r="R459" s="132"/>
      <c r="S459" s="132"/>
      <c r="T459" s="132"/>
      <c r="U459" s="132"/>
      <c r="V459" s="322"/>
      <c r="W459" s="320"/>
      <c r="X459" s="321"/>
      <c r="Y459" s="284"/>
      <c r="Z459" s="320"/>
      <c r="AA459" s="99"/>
    </row>
    <row r="460" spans="1:28" s="42" customFormat="1" x14ac:dyDescent="0.2">
      <c r="A460" s="43"/>
      <c r="B460" s="684" t="s">
        <v>248</v>
      </c>
      <c r="C460" s="685">
        <v>40</v>
      </c>
      <c r="D460" s="686">
        <v>295.22899999999998</v>
      </c>
      <c r="E460" s="464">
        <f t="shared" si="14"/>
        <v>5.2500328127050794E-3</v>
      </c>
      <c r="F460" s="97">
        <v>26</v>
      </c>
      <c r="G460" s="114">
        <v>191.792</v>
      </c>
      <c r="H460" s="464">
        <f t="shared" si="13"/>
        <v>2.6829016613352597E-3</v>
      </c>
      <c r="J460" s="65" t="s">
        <v>248</v>
      </c>
      <c r="K460" s="97">
        <v>13</v>
      </c>
      <c r="L460" s="418">
        <v>90.79</v>
      </c>
      <c r="M460" s="97">
        <v>8</v>
      </c>
      <c r="N460" s="418">
        <v>56.445</v>
      </c>
      <c r="P460" s="132"/>
      <c r="Q460" s="132"/>
      <c r="R460" s="132"/>
      <c r="S460" s="132"/>
      <c r="T460" s="132"/>
      <c r="U460" s="132"/>
      <c r="V460" s="322"/>
      <c r="W460" s="320"/>
      <c r="X460" s="321"/>
      <c r="Y460" s="284"/>
      <c r="Z460" s="320"/>
      <c r="AA460" s="99"/>
    </row>
    <row r="461" spans="1:28" s="42" customFormat="1" x14ac:dyDescent="0.2">
      <c r="A461" s="43"/>
      <c r="B461" s="684" t="s">
        <v>191</v>
      </c>
      <c r="C461" s="685">
        <v>0</v>
      </c>
      <c r="D461" s="686">
        <v>0</v>
      </c>
      <c r="E461" s="464">
        <f t="shared" si="14"/>
        <v>0</v>
      </c>
      <c r="F461" s="97">
        <v>0</v>
      </c>
      <c r="G461" s="114">
        <v>0</v>
      </c>
      <c r="H461" s="464">
        <f t="shared" si="13"/>
        <v>0</v>
      </c>
      <c r="J461" s="65" t="s">
        <v>191</v>
      </c>
      <c r="K461" s="97">
        <v>0</v>
      </c>
      <c r="L461" s="418">
        <v>0</v>
      </c>
      <c r="M461" s="97">
        <v>0</v>
      </c>
      <c r="N461" s="418">
        <v>0</v>
      </c>
      <c r="P461" s="132"/>
      <c r="Q461" s="132"/>
      <c r="R461" s="132"/>
      <c r="S461" s="132"/>
      <c r="T461" s="132"/>
      <c r="U461" s="132"/>
      <c r="V461" s="322"/>
      <c r="W461" s="320"/>
      <c r="X461" s="321"/>
      <c r="Y461" s="284"/>
      <c r="Z461" s="320"/>
      <c r="AA461" s="99"/>
    </row>
    <row r="462" spans="1:28" s="42" customFormat="1" ht="24.95" customHeight="1" x14ac:dyDescent="0.2">
      <c r="A462" s="43"/>
      <c r="B462" s="687" t="s">
        <v>52</v>
      </c>
      <c r="C462" s="688">
        <f t="shared" ref="C462:H462" si="15">SUM(C437:C461)</f>
        <v>7619</v>
      </c>
      <c r="D462" s="667">
        <f t="shared" si="15"/>
        <v>76099.721164379996</v>
      </c>
      <c r="E462" s="465">
        <f t="shared" si="15"/>
        <v>1</v>
      </c>
      <c r="F462" s="100">
        <f t="shared" si="15"/>
        <v>9691</v>
      </c>
      <c r="G462" s="203">
        <f t="shared" si="15"/>
        <v>91918.319062376875</v>
      </c>
      <c r="H462" s="465">
        <f t="shared" si="15"/>
        <v>0.99999999999999978</v>
      </c>
      <c r="J462" s="62" t="s">
        <v>52</v>
      </c>
      <c r="K462" s="514">
        <f>SUM(K437:K461)</f>
        <v>9677</v>
      </c>
      <c r="L462" s="203">
        <f>SUM(L437:L461)</f>
        <v>91507.19090847997</v>
      </c>
      <c r="M462" s="100">
        <f>SUM(M437:M461)</f>
        <v>10119</v>
      </c>
      <c r="N462" s="203">
        <f>SUM(N437:N461)</f>
        <v>95628.582356170038</v>
      </c>
      <c r="P462" s="101"/>
      <c r="Q462" s="101"/>
      <c r="R462" s="101"/>
      <c r="S462" s="101"/>
      <c r="T462" s="101"/>
      <c r="U462" s="101"/>
      <c r="V462" s="322"/>
      <c r="W462" s="320"/>
      <c r="X462" s="322"/>
      <c r="Y462" s="324"/>
      <c r="Z462" s="320"/>
      <c r="AA462" s="40"/>
    </row>
    <row r="463" spans="1:28" ht="18.75" customHeight="1" x14ac:dyDescent="0.2">
      <c r="A463" s="29"/>
      <c r="B463" s="689" t="s">
        <v>162</v>
      </c>
      <c r="C463" s="679"/>
      <c r="D463" s="679"/>
      <c r="E463" s="136"/>
      <c r="F463" s="136"/>
      <c r="G463" s="17"/>
      <c r="J463" s="86"/>
      <c r="K463" s="86">
        <f>K462-C462</f>
        <v>2058</v>
      </c>
      <c r="M463" s="86">
        <f>F462-M462</f>
        <v>-428</v>
      </c>
      <c r="P463" s="59"/>
      <c r="Q463" s="59"/>
      <c r="R463" s="59"/>
      <c r="S463" s="59"/>
      <c r="T463" s="59"/>
      <c r="U463" s="59"/>
      <c r="V463" s="277"/>
      <c r="W463" s="316"/>
      <c r="X463" s="318"/>
      <c r="Y463" s="217"/>
      <c r="Z463" s="316"/>
      <c r="AA463" s="20"/>
    </row>
    <row r="464" spans="1:28" x14ac:dyDescent="0.2">
      <c r="A464" s="29"/>
      <c r="C464" s="396"/>
      <c r="F464" s="17"/>
      <c r="G464" s="17"/>
      <c r="P464" s="20"/>
      <c r="Q464" s="20"/>
      <c r="R464" s="20"/>
      <c r="S464" s="20"/>
      <c r="T464" s="20"/>
      <c r="U464" s="20"/>
      <c r="V464" s="277"/>
      <c r="W464" s="316"/>
      <c r="X464" s="316"/>
      <c r="Y464" s="217"/>
      <c r="Z464" s="316"/>
    </row>
    <row r="465" spans="1:26" x14ac:dyDescent="0.2">
      <c r="A465" s="29"/>
      <c r="C465" s="396"/>
      <c r="F465" s="17"/>
      <c r="G465" s="17"/>
      <c r="P465" s="18"/>
      <c r="Q465" s="18"/>
      <c r="R465" s="18"/>
      <c r="S465" s="18"/>
      <c r="T465" s="18"/>
      <c r="U465" s="18"/>
      <c r="V465" s="277"/>
      <c r="X465" s="287"/>
      <c r="Y465" s="217"/>
      <c r="Z465" s="316"/>
    </row>
    <row r="466" spans="1:26" x14ac:dyDescent="0.2">
      <c r="A466" s="29"/>
      <c r="B466" s="690"/>
      <c r="C466" s="679"/>
      <c r="D466" s="679"/>
      <c r="E466" s="102"/>
      <c r="F466" s="102"/>
      <c r="G466" s="17"/>
      <c r="P466" s="18"/>
      <c r="Q466" s="18"/>
      <c r="R466" s="18"/>
      <c r="S466" s="18"/>
      <c r="T466" s="18"/>
      <c r="U466" s="18"/>
      <c r="V466" s="318"/>
      <c r="W466" s="251"/>
      <c r="X466" s="287"/>
      <c r="Y466" s="217"/>
      <c r="Z466" s="251"/>
    </row>
    <row r="467" spans="1:26" x14ac:dyDescent="0.2">
      <c r="A467" s="29"/>
      <c r="B467" s="690"/>
      <c r="C467" s="691"/>
      <c r="D467" s="690"/>
      <c r="E467" s="12"/>
      <c r="F467" s="103"/>
      <c r="G467" s="17"/>
      <c r="P467" s="18"/>
      <c r="Q467" s="18"/>
      <c r="R467" s="18"/>
      <c r="S467" s="18"/>
      <c r="T467" s="18"/>
      <c r="U467" s="18"/>
      <c r="V467" s="217"/>
      <c r="W467" s="251"/>
      <c r="X467" s="287"/>
      <c r="Y467" s="217"/>
      <c r="Z467" s="325"/>
    </row>
    <row r="468" spans="1:26" x14ac:dyDescent="0.2">
      <c r="A468" s="29"/>
      <c r="B468" s="690"/>
      <c r="C468" s="691"/>
      <c r="D468" s="690"/>
      <c r="E468" s="12"/>
      <c r="F468" s="104"/>
      <c r="G468" s="45"/>
      <c r="H468" s="12"/>
      <c r="I468" s="105"/>
      <c r="M468" s="19"/>
      <c r="N468" s="19"/>
      <c r="O468" s="2"/>
      <c r="P468" s="18"/>
      <c r="Q468" s="18"/>
      <c r="R468" s="18"/>
      <c r="S468" s="18"/>
      <c r="T468" s="18"/>
      <c r="U468" s="18"/>
      <c r="V468" s="217"/>
      <c r="W468" s="251"/>
      <c r="X468" s="287"/>
      <c r="Y468" s="217"/>
      <c r="Z468" s="326"/>
    </row>
    <row r="469" spans="1:26" x14ac:dyDescent="0.2">
      <c r="A469" s="29"/>
      <c r="B469" s="690"/>
      <c r="C469" s="691"/>
      <c r="D469" s="690"/>
      <c r="E469" s="12"/>
      <c r="F469" s="104"/>
      <c r="G469" s="45"/>
      <c r="H469" s="12"/>
      <c r="I469" s="105"/>
      <c r="K469" s="59"/>
      <c r="L469" s="389"/>
      <c r="M469" s="95"/>
      <c r="N469" s="95"/>
      <c r="O469" s="2"/>
      <c r="P469" s="18"/>
      <c r="Q469" s="18"/>
      <c r="R469" s="18"/>
      <c r="S469" s="18"/>
      <c r="T469" s="18"/>
      <c r="U469" s="18"/>
      <c r="V469" s="217"/>
      <c r="W469" s="251"/>
      <c r="X469" s="287"/>
      <c r="Y469" s="217"/>
      <c r="Z469" s="217"/>
    </row>
    <row r="470" spans="1:26" x14ac:dyDescent="0.2">
      <c r="A470" s="29"/>
      <c r="B470" s="690"/>
      <c r="C470" s="691"/>
      <c r="D470" s="690"/>
      <c r="E470" s="12"/>
      <c r="F470" s="104"/>
      <c r="G470" s="45"/>
      <c r="H470" s="12"/>
      <c r="K470" s="14"/>
      <c r="L470" s="389"/>
      <c r="M470" s="80"/>
      <c r="N470" s="80"/>
      <c r="O470" s="2"/>
      <c r="P470" s="18"/>
      <c r="Q470" s="18"/>
      <c r="R470" s="18"/>
      <c r="S470" s="18"/>
      <c r="T470" s="18"/>
      <c r="U470" s="18"/>
      <c r="V470" s="327"/>
      <c r="W470" s="251"/>
      <c r="X470" s="287"/>
      <c r="Y470" s="217"/>
    </row>
    <row r="471" spans="1:26" ht="12.75" customHeight="1" x14ac:dyDescent="0.2">
      <c r="A471" s="29"/>
      <c r="B471" s="690"/>
      <c r="C471" s="691"/>
      <c r="D471" s="690"/>
      <c r="E471" s="12"/>
      <c r="F471" s="104"/>
      <c r="H471" s="12"/>
      <c r="K471" s="14"/>
      <c r="L471" s="389"/>
      <c r="M471" s="80"/>
      <c r="N471" s="80"/>
      <c r="O471" s="2"/>
      <c r="P471" s="18"/>
      <c r="Q471" s="18"/>
      <c r="R471" s="18"/>
      <c r="S471" s="18"/>
      <c r="T471" s="18"/>
      <c r="U471" s="18"/>
      <c r="V471" s="328"/>
      <c r="W471" s="251"/>
      <c r="X471" s="287"/>
    </row>
    <row r="472" spans="1:26" ht="12.75" customHeight="1" x14ac:dyDescent="0.2">
      <c r="A472" s="29"/>
      <c r="B472" s="670"/>
      <c r="C472" s="691"/>
      <c r="D472" s="683"/>
      <c r="E472" s="106"/>
      <c r="F472" s="107"/>
      <c r="G472" s="45"/>
      <c r="H472" s="20"/>
      <c r="I472" s="20"/>
      <c r="K472" s="14"/>
      <c r="L472" s="389"/>
      <c r="M472" s="80"/>
      <c r="N472" s="80"/>
      <c r="O472" s="2"/>
      <c r="P472" s="18"/>
      <c r="Q472" s="18"/>
      <c r="R472" s="18"/>
      <c r="S472" s="18"/>
      <c r="T472" s="18"/>
      <c r="U472" s="18"/>
      <c r="V472" s="249"/>
      <c r="W472" s="251"/>
      <c r="X472" s="287"/>
    </row>
    <row r="473" spans="1:26" ht="15" customHeight="1" x14ac:dyDescent="0.2">
      <c r="A473" s="29"/>
      <c r="K473" s="14"/>
      <c r="L473" s="389"/>
      <c r="M473" s="80"/>
      <c r="N473" s="80"/>
      <c r="O473" s="2"/>
      <c r="P473" s="18"/>
      <c r="Q473" s="18"/>
      <c r="R473" s="18"/>
      <c r="S473" s="18"/>
      <c r="T473" s="18"/>
      <c r="U473" s="18"/>
      <c r="V473" s="249"/>
      <c r="W473" s="251"/>
      <c r="X473" s="329"/>
    </row>
    <row r="474" spans="1:26" ht="15" customHeight="1" x14ac:dyDescent="0.2">
      <c r="A474" s="29"/>
      <c r="K474" s="14"/>
      <c r="L474" s="389"/>
      <c r="M474" s="80"/>
      <c r="N474" s="80"/>
      <c r="O474" s="2"/>
      <c r="P474" s="18"/>
      <c r="Q474" s="18"/>
      <c r="R474" s="18"/>
      <c r="S474" s="18"/>
      <c r="T474" s="18"/>
      <c r="U474" s="18"/>
      <c r="V474" s="249"/>
      <c r="W474" s="325"/>
      <c r="X474" s="330"/>
    </row>
    <row r="475" spans="1:26" ht="14.25" customHeight="1" x14ac:dyDescent="0.2">
      <c r="A475" s="29"/>
      <c r="K475" s="14"/>
      <c r="L475" s="389"/>
      <c r="M475" s="80"/>
      <c r="N475" s="80"/>
      <c r="P475" s="18"/>
      <c r="Q475" s="18"/>
      <c r="R475" s="18"/>
      <c r="S475" s="18"/>
      <c r="T475" s="18"/>
      <c r="U475" s="18"/>
      <c r="V475" s="249"/>
      <c r="W475" s="325"/>
      <c r="X475" s="217"/>
    </row>
    <row r="476" spans="1:26" ht="12.75" customHeight="1" x14ac:dyDescent="0.2">
      <c r="A476" s="29"/>
      <c r="K476" s="14"/>
      <c r="L476" s="389"/>
      <c r="M476" s="80"/>
      <c r="N476" s="80"/>
      <c r="P476" s="22"/>
      <c r="Q476" s="22"/>
      <c r="R476" s="22"/>
      <c r="S476" s="22"/>
      <c r="T476" s="22"/>
      <c r="U476" s="22"/>
      <c r="V476" s="249"/>
      <c r="W476" s="217"/>
    </row>
    <row r="477" spans="1:26" x14ac:dyDescent="0.2">
      <c r="A477" s="29"/>
      <c r="K477" s="14"/>
      <c r="L477" s="389"/>
      <c r="M477" s="80"/>
      <c r="N477" s="80"/>
      <c r="P477" s="22"/>
      <c r="Q477" s="22"/>
      <c r="R477" s="22"/>
      <c r="S477" s="22"/>
      <c r="T477" s="22"/>
      <c r="U477" s="22"/>
      <c r="V477" s="249"/>
    </row>
    <row r="478" spans="1:26" x14ac:dyDescent="0.2">
      <c r="A478" s="29"/>
      <c r="K478" s="14"/>
      <c r="L478" s="389"/>
      <c r="M478" s="80"/>
      <c r="N478" s="80"/>
      <c r="P478" s="22"/>
      <c r="Q478" s="22"/>
      <c r="R478" s="22"/>
      <c r="S478" s="22"/>
      <c r="T478" s="22"/>
      <c r="U478" s="22"/>
      <c r="V478" s="249"/>
    </row>
    <row r="479" spans="1:26" x14ac:dyDescent="0.2">
      <c r="A479" s="29"/>
      <c r="K479" s="14"/>
      <c r="M479" s="80"/>
      <c r="N479" s="80"/>
      <c r="P479" s="22"/>
      <c r="Q479" s="22"/>
      <c r="R479" s="22"/>
      <c r="S479" s="22"/>
      <c r="T479" s="22"/>
      <c r="U479" s="22"/>
      <c r="V479" s="249"/>
    </row>
    <row r="480" spans="1:26" x14ac:dyDescent="0.2">
      <c r="A480" s="29"/>
      <c r="K480" s="14"/>
      <c r="M480" s="80"/>
      <c r="N480" s="80"/>
      <c r="P480" s="22"/>
      <c r="Q480" s="22"/>
      <c r="R480" s="22"/>
      <c r="S480" s="22"/>
      <c r="T480" s="22"/>
      <c r="U480" s="22"/>
      <c r="V480" s="249"/>
    </row>
    <row r="481" spans="1:22" x14ac:dyDescent="0.2">
      <c r="A481" s="29"/>
      <c r="K481" s="14"/>
      <c r="M481" s="80"/>
      <c r="N481" s="80"/>
      <c r="P481" s="22"/>
      <c r="Q481" s="22"/>
      <c r="R481" s="22"/>
      <c r="S481" s="22"/>
      <c r="T481" s="22"/>
      <c r="U481" s="22"/>
      <c r="V481" s="249"/>
    </row>
    <row r="482" spans="1:22" x14ac:dyDescent="0.2">
      <c r="A482" s="29"/>
      <c r="K482" s="14"/>
      <c r="P482" s="22"/>
      <c r="Q482" s="22"/>
      <c r="R482" s="22"/>
      <c r="S482" s="22"/>
      <c r="T482" s="22"/>
      <c r="U482" s="22"/>
      <c r="V482" s="249"/>
    </row>
    <row r="483" spans="1:22" ht="12.75" customHeight="1" x14ac:dyDescent="0.2">
      <c r="A483" s="29"/>
      <c r="K483" s="14"/>
      <c r="P483" s="22"/>
      <c r="Q483" s="22"/>
      <c r="R483" s="22"/>
      <c r="S483" s="22"/>
      <c r="T483" s="22"/>
      <c r="U483" s="22"/>
      <c r="V483" s="249"/>
    </row>
    <row r="484" spans="1:22" ht="12.75" customHeight="1" x14ac:dyDescent="0.2">
      <c r="A484" s="29"/>
      <c r="K484" s="14"/>
      <c r="P484" s="22"/>
      <c r="Q484" s="22"/>
      <c r="R484" s="22"/>
      <c r="S484" s="22"/>
      <c r="T484" s="22"/>
      <c r="U484" s="22"/>
      <c r="V484" s="249"/>
    </row>
    <row r="485" spans="1:22" ht="12.75" customHeight="1" x14ac:dyDescent="0.2">
      <c r="A485" s="29"/>
      <c r="K485" s="14"/>
      <c r="P485" s="22"/>
      <c r="Q485" s="22"/>
      <c r="R485" s="22"/>
      <c r="S485" s="22"/>
      <c r="T485" s="22"/>
      <c r="U485" s="22"/>
      <c r="V485" s="249"/>
    </row>
    <row r="486" spans="1:22" ht="12.75" customHeight="1" x14ac:dyDescent="0.2">
      <c r="A486" s="29"/>
      <c r="K486" s="14"/>
      <c r="P486" s="22"/>
      <c r="Q486" s="22"/>
      <c r="R486" s="22"/>
      <c r="S486" s="22"/>
      <c r="T486" s="22"/>
      <c r="U486" s="22"/>
      <c r="V486" s="249"/>
    </row>
    <row r="487" spans="1:22" ht="12.75" customHeight="1" x14ac:dyDescent="0.2">
      <c r="A487" s="29"/>
      <c r="P487" s="22"/>
      <c r="Q487" s="22"/>
      <c r="R487" s="22"/>
      <c r="S487" s="22"/>
      <c r="T487" s="22"/>
      <c r="U487" s="22"/>
      <c r="V487" s="249"/>
    </row>
    <row r="488" spans="1:22" ht="12.75" customHeight="1" x14ac:dyDescent="0.2">
      <c r="A488" s="29"/>
      <c r="P488" s="22"/>
      <c r="Q488" s="22"/>
      <c r="R488" s="22"/>
      <c r="S488" s="22"/>
      <c r="T488" s="22"/>
      <c r="U488" s="22"/>
      <c r="V488" s="249"/>
    </row>
    <row r="489" spans="1:22" ht="12.75" customHeight="1" x14ac:dyDescent="0.2">
      <c r="A489" s="29"/>
      <c r="P489" s="22"/>
      <c r="Q489" s="22"/>
      <c r="R489" s="22"/>
      <c r="S489" s="22"/>
      <c r="T489" s="22"/>
      <c r="U489" s="22"/>
      <c r="V489" s="249"/>
    </row>
    <row r="490" spans="1:22" ht="12.75" customHeight="1" x14ac:dyDescent="0.2">
      <c r="A490" s="29"/>
      <c r="P490" s="22"/>
      <c r="Q490" s="22"/>
      <c r="R490" s="22"/>
      <c r="S490" s="22"/>
      <c r="T490" s="22"/>
      <c r="U490" s="22"/>
      <c r="V490" s="249"/>
    </row>
    <row r="491" spans="1:22" x14ac:dyDescent="0.2">
      <c r="A491" s="29"/>
      <c r="P491" s="22"/>
      <c r="Q491" s="22"/>
      <c r="R491" s="22"/>
      <c r="S491" s="22"/>
      <c r="T491" s="22"/>
      <c r="U491" s="22"/>
      <c r="V491" s="249"/>
    </row>
    <row r="492" spans="1:22" x14ac:dyDescent="0.2">
      <c r="A492" s="29"/>
      <c r="P492" s="22"/>
      <c r="Q492" s="22"/>
      <c r="R492" s="22"/>
      <c r="S492" s="22"/>
      <c r="T492" s="22"/>
      <c r="U492" s="22"/>
      <c r="V492" s="249"/>
    </row>
    <row r="493" spans="1:22" x14ac:dyDescent="0.2">
      <c r="A493" s="29"/>
      <c r="P493" s="22"/>
      <c r="Q493" s="22"/>
      <c r="R493" s="22"/>
      <c r="S493" s="22"/>
      <c r="T493" s="22"/>
      <c r="U493" s="22"/>
      <c r="V493" s="249"/>
    </row>
    <row r="494" spans="1:22" x14ac:dyDescent="0.2">
      <c r="A494" s="29"/>
      <c r="P494" s="22"/>
      <c r="Q494" s="22"/>
      <c r="R494" s="22"/>
      <c r="S494" s="22"/>
      <c r="T494" s="22"/>
      <c r="U494" s="22"/>
      <c r="V494" s="249"/>
    </row>
    <row r="495" spans="1:22" x14ac:dyDescent="0.2">
      <c r="A495" s="29"/>
      <c r="P495" s="22"/>
      <c r="Q495" s="22"/>
      <c r="R495" s="22"/>
      <c r="S495" s="22"/>
      <c r="T495" s="22"/>
      <c r="U495" s="22"/>
      <c r="V495" s="249"/>
    </row>
    <row r="496" spans="1:22" x14ac:dyDescent="0.2">
      <c r="A496" s="29"/>
      <c r="P496" s="22"/>
      <c r="Q496" s="22"/>
      <c r="R496" s="22"/>
      <c r="S496" s="22"/>
      <c r="T496" s="22"/>
      <c r="U496" s="22"/>
      <c r="V496" s="249"/>
    </row>
    <row r="497" spans="1:22" x14ac:dyDescent="0.2">
      <c r="A497" s="29"/>
      <c r="P497" s="22"/>
      <c r="Q497" s="22"/>
      <c r="R497" s="22"/>
      <c r="S497" s="22"/>
      <c r="T497" s="22"/>
      <c r="U497" s="22"/>
      <c r="V497" s="249"/>
    </row>
    <row r="498" spans="1:22" x14ac:dyDescent="0.2">
      <c r="A498" s="29"/>
      <c r="P498" s="22"/>
      <c r="Q498" s="22"/>
      <c r="R498" s="22"/>
      <c r="S498" s="22"/>
      <c r="T498" s="22"/>
      <c r="U498" s="22"/>
      <c r="V498" s="249"/>
    </row>
    <row r="499" spans="1:22" x14ac:dyDescent="0.2">
      <c r="A499" s="29"/>
      <c r="P499" s="22"/>
      <c r="Q499" s="22"/>
      <c r="R499" s="22"/>
      <c r="S499" s="22"/>
      <c r="T499" s="22"/>
      <c r="U499" s="22"/>
      <c r="V499" s="249"/>
    </row>
    <row r="500" spans="1:22" x14ac:dyDescent="0.2">
      <c r="A500" s="29"/>
      <c r="P500" s="22"/>
      <c r="Q500" s="22"/>
      <c r="R500" s="22"/>
      <c r="S500" s="22"/>
      <c r="T500" s="22"/>
      <c r="U500" s="22"/>
      <c r="V500" s="249"/>
    </row>
    <row r="501" spans="1:22" x14ac:dyDescent="0.2">
      <c r="A501" s="29"/>
      <c r="P501" s="22"/>
      <c r="Q501" s="22"/>
      <c r="R501" s="22"/>
      <c r="S501" s="22"/>
      <c r="T501" s="22"/>
      <c r="U501" s="22"/>
      <c r="V501" s="249"/>
    </row>
    <row r="502" spans="1:22" x14ac:dyDescent="0.2">
      <c r="A502" s="29"/>
      <c r="P502" s="22"/>
      <c r="Q502" s="22"/>
      <c r="R502" s="22"/>
      <c r="S502" s="22"/>
      <c r="T502" s="22"/>
      <c r="U502" s="22"/>
      <c r="V502" s="249"/>
    </row>
    <row r="503" spans="1:22" x14ac:dyDescent="0.2">
      <c r="A503" s="29"/>
      <c r="P503" s="22"/>
      <c r="Q503" s="22"/>
      <c r="R503" s="22"/>
      <c r="S503" s="22"/>
      <c r="T503" s="22"/>
      <c r="U503" s="22"/>
      <c r="V503" s="249"/>
    </row>
    <row r="504" spans="1:22" x14ac:dyDescent="0.2">
      <c r="A504" s="29"/>
      <c r="P504" s="22"/>
      <c r="Q504" s="22"/>
      <c r="R504" s="22"/>
      <c r="S504" s="22"/>
      <c r="T504" s="22"/>
      <c r="U504" s="22"/>
      <c r="V504" s="249"/>
    </row>
    <row r="505" spans="1:22" x14ac:dyDescent="0.2">
      <c r="A505" s="29"/>
      <c r="P505" s="22"/>
      <c r="Q505" s="22"/>
      <c r="R505" s="22"/>
      <c r="S505" s="22"/>
      <c r="T505" s="22"/>
      <c r="U505" s="22"/>
      <c r="V505" s="249"/>
    </row>
    <row r="506" spans="1:22" x14ac:dyDescent="0.2">
      <c r="A506" s="29"/>
      <c r="P506" s="22"/>
      <c r="Q506" s="22"/>
      <c r="R506" s="22"/>
      <c r="S506" s="22"/>
      <c r="T506" s="22"/>
      <c r="U506" s="22"/>
      <c r="V506" s="249"/>
    </row>
    <row r="507" spans="1:22" x14ac:dyDescent="0.2">
      <c r="A507" s="29"/>
      <c r="P507" s="22"/>
      <c r="Q507" s="22"/>
      <c r="R507" s="22"/>
      <c r="S507" s="22"/>
      <c r="T507" s="22"/>
      <c r="U507" s="22"/>
      <c r="V507" s="249"/>
    </row>
    <row r="508" spans="1:22" x14ac:dyDescent="0.2">
      <c r="A508" s="29"/>
      <c r="P508" s="22"/>
      <c r="Q508" s="22"/>
      <c r="R508" s="22"/>
      <c r="S508" s="22"/>
      <c r="T508" s="22"/>
      <c r="U508" s="22"/>
      <c r="V508" s="249"/>
    </row>
    <row r="509" spans="1:22" x14ac:dyDescent="0.2">
      <c r="A509" s="29"/>
      <c r="P509" s="22"/>
      <c r="Q509" s="22"/>
      <c r="R509" s="22"/>
      <c r="S509" s="22"/>
      <c r="T509" s="22"/>
      <c r="U509" s="22"/>
      <c r="V509" s="249"/>
    </row>
    <row r="510" spans="1:22" x14ac:dyDescent="0.2">
      <c r="A510" s="29"/>
      <c r="P510" s="22"/>
      <c r="Q510" s="22"/>
      <c r="R510" s="22"/>
      <c r="S510" s="22"/>
      <c r="T510" s="22"/>
      <c r="U510" s="22"/>
      <c r="V510" s="249"/>
    </row>
    <row r="511" spans="1:22" x14ac:dyDescent="0.2">
      <c r="A511" s="29"/>
      <c r="P511" s="22"/>
      <c r="Q511" s="22"/>
      <c r="R511" s="22"/>
      <c r="S511" s="22"/>
      <c r="T511" s="22"/>
      <c r="U511" s="22"/>
      <c r="V511" s="249"/>
    </row>
    <row r="512" spans="1:22" x14ac:dyDescent="0.2">
      <c r="A512" s="29"/>
      <c r="P512" s="22"/>
      <c r="Q512" s="22"/>
      <c r="R512" s="22"/>
      <c r="S512" s="22"/>
      <c r="T512" s="22"/>
      <c r="U512" s="22"/>
      <c r="V512" s="249"/>
    </row>
    <row r="513" spans="1:22" x14ac:dyDescent="0.2">
      <c r="A513" s="29"/>
      <c r="C513" s="396"/>
      <c r="P513" s="22"/>
      <c r="Q513" s="22"/>
      <c r="R513" s="22"/>
      <c r="S513" s="22"/>
      <c r="T513" s="22"/>
      <c r="U513" s="22"/>
      <c r="V513" s="249"/>
    </row>
    <row r="514" spans="1:22" x14ac:dyDescent="0.2">
      <c r="A514" s="29"/>
      <c r="C514" s="396"/>
      <c r="P514" s="22"/>
      <c r="Q514" s="22"/>
      <c r="R514" s="22"/>
      <c r="S514" s="22"/>
      <c r="T514" s="22"/>
      <c r="U514" s="22"/>
      <c r="V514" s="249"/>
    </row>
    <row r="515" spans="1:22" x14ac:dyDescent="0.2">
      <c r="A515" s="29"/>
      <c r="C515" s="396"/>
      <c r="P515" s="22"/>
      <c r="Q515" s="22"/>
      <c r="R515" s="22"/>
      <c r="S515" s="22"/>
      <c r="T515" s="22"/>
      <c r="U515" s="22"/>
      <c r="V515" s="249"/>
    </row>
    <row r="516" spans="1:22" ht="26.25" customHeight="1" x14ac:dyDescent="0.2">
      <c r="A516" s="802" t="s">
        <v>261</v>
      </c>
      <c r="B516" s="802"/>
      <c r="C516" s="802"/>
      <c r="D516" s="802"/>
      <c r="E516" s="27"/>
      <c r="P516" s="22"/>
      <c r="Q516" s="22"/>
      <c r="R516" s="22"/>
      <c r="S516" s="22"/>
      <c r="T516" s="22"/>
      <c r="U516" s="22"/>
      <c r="V516" s="249"/>
    </row>
    <row r="517" spans="1:22" x14ac:dyDescent="0.2">
      <c r="A517" s="29"/>
      <c r="P517" s="22"/>
      <c r="Q517" s="22"/>
      <c r="R517" s="22"/>
      <c r="S517" s="22"/>
      <c r="T517" s="22"/>
      <c r="U517" s="22"/>
      <c r="V517" s="249"/>
    </row>
    <row r="518" spans="1:22" ht="15" customHeight="1" x14ac:dyDescent="0.25">
      <c r="A518" s="29"/>
      <c r="B518" s="752" t="s">
        <v>259</v>
      </c>
      <c r="C518" s="753"/>
      <c r="D518" s="771"/>
      <c r="E518" s="772"/>
      <c r="F518" s="505"/>
      <c r="G518" s="752" t="s">
        <v>259</v>
      </c>
      <c r="H518" s="753"/>
      <c r="I518" s="753"/>
      <c r="J518" s="754"/>
      <c r="P518" s="22"/>
      <c r="Q518" s="22"/>
      <c r="R518" s="22"/>
      <c r="S518" s="22"/>
      <c r="T518" s="22"/>
      <c r="U518" s="22"/>
      <c r="V518" s="249"/>
    </row>
    <row r="519" spans="1:22" ht="15" customHeight="1" x14ac:dyDescent="0.25">
      <c r="A519" s="29"/>
      <c r="B519" s="752" t="s">
        <v>536</v>
      </c>
      <c r="C519" s="753"/>
      <c r="D519" s="800"/>
      <c r="E519" s="801"/>
      <c r="F519" s="505"/>
      <c r="G519" s="752" t="s">
        <v>535</v>
      </c>
      <c r="H519" s="753"/>
      <c r="I519" s="753"/>
      <c r="J519" s="754"/>
      <c r="P519" s="22"/>
      <c r="Q519" s="22"/>
      <c r="R519" s="22"/>
      <c r="S519" s="22"/>
      <c r="T519" s="22"/>
      <c r="U519" s="22"/>
      <c r="V519" s="249"/>
    </row>
    <row r="520" spans="1:22" x14ac:dyDescent="0.25">
      <c r="A520" s="29"/>
      <c r="B520" s="748" t="s">
        <v>43</v>
      </c>
      <c r="C520" s="748" t="s">
        <v>53</v>
      </c>
      <c r="D520" s="748" t="s">
        <v>228</v>
      </c>
      <c r="E520" s="750" t="s">
        <v>30</v>
      </c>
      <c r="F520" s="146"/>
      <c r="G520" s="750" t="s">
        <v>43</v>
      </c>
      <c r="H520" s="750" t="s">
        <v>53</v>
      </c>
      <c r="I520" s="750" t="s">
        <v>228</v>
      </c>
      <c r="J520" s="750" t="s">
        <v>30</v>
      </c>
      <c r="P520" s="22"/>
      <c r="Q520" s="22"/>
      <c r="R520" s="22"/>
      <c r="S520" s="22"/>
      <c r="T520" s="22"/>
      <c r="U520" s="22"/>
      <c r="V520" s="249"/>
    </row>
    <row r="521" spans="1:22" x14ac:dyDescent="0.25">
      <c r="A521" s="29"/>
      <c r="B521" s="749"/>
      <c r="C521" s="749"/>
      <c r="D521" s="749"/>
      <c r="E521" s="751"/>
      <c r="F521" s="146"/>
      <c r="G521" s="751"/>
      <c r="H521" s="751"/>
      <c r="I521" s="751"/>
      <c r="J521" s="751"/>
      <c r="P521" s="22"/>
      <c r="Q521" s="22"/>
      <c r="R521" s="22"/>
      <c r="S521" s="22"/>
      <c r="T521" s="22"/>
      <c r="U521" s="22"/>
      <c r="V521" s="249"/>
    </row>
    <row r="522" spans="1:22" x14ac:dyDescent="0.25">
      <c r="A522" s="29"/>
      <c r="B522" s="692" t="s">
        <v>45</v>
      </c>
      <c r="C522" s="693">
        <v>2250</v>
      </c>
      <c r="D522" s="693">
        <v>214</v>
      </c>
      <c r="E522" s="144">
        <f>+C522+D522</f>
        <v>2464</v>
      </c>
      <c r="F522" s="146"/>
      <c r="G522" s="145" t="s">
        <v>45</v>
      </c>
      <c r="H522" s="144">
        <v>2277</v>
      </c>
      <c r="I522" s="144">
        <v>76</v>
      </c>
      <c r="J522" s="144">
        <f>+H522+I522</f>
        <v>2353</v>
      </c>
      <c r="P522" s="22"/>
      <c r="Q522" s="22"/>
      <c r="R522" s="22"/>
      <c r="S522" s="22"/>
      <c r="T522" s="22"/>
      <c r="U522" s="22"/>
      <c r="V522" s="249"/>
    </row>
    <row r="523" spans="1:22" x14ac:dyDescent="0.25">
      <c r="A523" s="29"/>
      <c r="B523" s="692" t="s">
        <v>46</v>
      </c>
      <c r="C523" s="693">
        <v>1182</v>
      </c>
      <c r="D523" s="693">
        <v>638</v>
      </c>
      <c r="E523" s="144">
        <f t="shared" ref="E523:E546" si="16">+C523+D523</f>
        <v>1820</v>
      </c>
      <c r="F523" s="146"/>
      <c r="G523" s="145" t="s">
        <v>46</v>
      </c>
      <c r="H523" s="144">
        <v>1569</v>
      </c>
      <c r="I523" s="144">
        <v>882</v>
      </c>
      <c r="J523" s="144">
        <f t="shared" ref="J523:J546" si="17">+H523+I523</f>
        <v>2451</v>
      </c>
      <c r="P523" s="22"/>
      <c r="Q523" s="22"/>
      <c r="R523" s="22"/>
      <c r="S523" s="22"/>
      <c r="T523" s="22"/>
      <c r="U523" s="22"/>
      <c r="V523" s="249"/>
    </row>
    <row r="524" spans="1:22" x14ac:dyDescent="0.25">
      <c r="A524" s="29"/>
      <c r="B524" s="692" t="s">
        <v>47</v>
      </c>
      <c r="C524" s="693">
        <v>15</v>
      </c>
      <c r="D524" s="693">
        <v>82</v>
      </c>
      <c r="E524" s="144">
        <f t="shared" si="16"/>
        <v>97</v>
      </c>
      <c r="F524" s="146"/>
      <c r="G524" s="145" t="s">
        <v>47</v>
      </c>
      <c r="H524" s="144">
        <v>29</v>
      </c>
      <c r="I524" s="144">
        <v>82</v>
      </c>
      <c r="J524" s="144">
        <f t="shared" si="17"/>
        <v>111</v>
      </c>
      <c r="P524" s="22"/>
      <c r="Q524" s="22"/>
      <c r="R524" s="22"/>
      <c r="S524" s="22"/>
      <c r="T524" s="22"/>
      <c r="U524" s="22"/>
      <c r="V524" s="249"/>
    </row>
    <row r="525" spans="1:22" x14ac:dyDescent="0.25">
      <c r="A525" s="29"/>
      <c r="B525" s="692" t="s">
        <v>48</v>
      </c>
      <c r="C525" s="693">
        <v>92</v>
      </c>
      <c r="D525" s="693">
        <v>1</v>
      </c>
      <c r="E525" s="144">
        <f t="shared" si="16"/>
        <v>93</v>
      </c>
      <c r="F525" s="146"/>
      <c r="G525" s="145" t="s">
        <v>48</v>
      </c>
      <c r="H525" s="144">
        <v>53</v>
      </c>
      <c r="I525" s="144">
        <v>42</v>
      </c>
      <c r="J525" s="144">
        <f t="shared" si="17"/>
        <v>95</v>
      </c>
      <c r="P525" s="22"/>
      <c r="Q525" s="22"/>
      <c r="R525" s="22"/>
      <c r="S525" s="22"/>
      <c r="T525" s="22"/>
      <c r="U525" s="22"/>
      <c r="V525" s="249"/>
    </row>
    <row r="526" spans="1:22" x14ac:dyDescent="0.25">
      <c r="A526" s="29"/>
      <c r="B526" s="692" t="s">
        <v>49</v>
      </c>
      <c r="C526" s="693">
        <v>33</v>
      </c>
      <c r="D526" s="693">
        <v>0</v>
      </c>
      <c r="E526" s="144">
        <f t="shared" si="16"/>
        <v>33</v>
      </c>
      <c r="F526" s="146"/>
      <c r="G526" s="145" t="s">
        <v>49</v>
      </c>
      <c r="H526" s="144">
        <v>6</v>
      </c>
      <c r="I526" s="144">
        <v>0</v>
      </c>
      <c r="J526" s="144">
        <f t="shared" si="17"/>
        <v>6</v>
      </c>
      <c r="P526" s="22"/>
      <c r="Q526" s="22"/>
      <c r="R526" s="22"/>
      <c r="S526" s="22"/>
      <c r="T526" s="22"/>
      <c r="U526" s="22"/>
      <c r="V526" s="249"/>
    </row>
    <row r="527" spans="1:22" x14ac:dyDescent="0.25">
      <c r="A527" s="29"/>
      <c r="B527" s="692" t="s">
        <v>50</v>
      </c>
      <c r="C527" s="693">
        <v>410</v>
      </c>
      <c r="D527" s="693">
        <v>24</v>
      </c>
      <c r="E527" s="144">
        <f t="shared" si="16"/>
        <v>434</v>
      </c>
      <c r="F527" s="146"/>
      <c r="G527" s="145" t="s">
        <v>50</v>
      </c>
      <c r="H527" s="144">
        <v>113</v>
      </c>
      <c r="I527" s="144">
        <v>16</v>
      </c>
      <c r="J527" s="144">
        <f t="shared" si="17"/>
        <v>129</v>
      </c>
      <c r="P527" s="22"/>
      <c r="Q527" s="22"/>
      <c r="R527" s="22"/>
      <c r="S527" s="22"/>
      <c r="T527" s="22"/>
      <c r="U527" s="22"/>
      <c r="V527" s="249"/>
    </row>
    <row r="528" spans="1:22" x14ac:dyDescent="0.25">
      <c r="A528" s="29"/>
      <c r="B528" s="692" t="s">
        <v>152</v>
      </c>
      <c r="C528" s="693">
        <v>393</v>
      </c>
      <c r="D528" s="693">
        <v>79</v>
      </c>
      <c r="E528" s="144">
        <f t="shared" si="16"/>
        <v>472</v>
      </c>
      <c r="F528" s="146"/>
      <c r="G528" s="145" t="s">
        <v>152</v>
      </c>
      <c r="H528" s="144">
        <v>510</v>
      </c>
      <c r="I528" s="144">
        <v>50</v>
      </c>
      <c r="J528" s="144">
        <f t="shared" si="17"/>
        <v>560</v>
      </c>
      <c r="P528" s="22"/>
      <c r="Q528" s="22"/>
      <c r="R528" s="22"/>
      <c r="S528" s="22"/>
      <c r="T528" s="22"/>
      <c r="U528" s="22"/>
      <c r="V528" s="249"/>
    </row>
    <row r="529" spans="1:22" x14ac:dyDescent="0.25">
      <c r="A529" s="29"/>
      <c r="B529" s="692" t="s">
        <v>252</v>
      </c>
      <c r="C529" s="693">
        <v>314</v>
      </c>
      <c r="D529" s="693">
        <v>60</v>
      </c>
      <c r="E529" s="144">
        <f t="shared" si="16"/>
        <v>374</v>
      </c>
      <c r="F529" s="146"/>
      <c r="G529" s="145" t="s">
        <v>252</v>
      </c>
      <c r="H529" s="144">
        <v>542</v>
      </c>
      <c r="I529" s="144">
        <v>59</v>
      </c>
      <c r="J529" s="144">
        <f t="shared" si="17"/>
        <v>601</v>
      </c>
      <c r="P529" s="22"/>
      <c r="Q529" s="22"/>
      <c r="R529" s="22"/>
      <c r="S529" s="22"/>
      <c r="T529" s="22"/>
      <c r="U529" s="22"/>
      <c r="V529" s="249"/>
    </row>
    <row r="530" spans="1:22" x14ac:dyDescent="0.25">
      <c r="A530" s="29"/>
      <c r="B530" s="692" t="s">
        <v>51</v>
      </c>
      <c r="C530" s="693">
        <v>301</v>
      </c>
      <c r="D530" s="693">
        <v>302</v>
      </c>
      <c r="E530" s="144">
        <f t="shared" si="16"/>
        <v>603</v>
      </c>
      <c r="F530" s="146"/>
      <c r="G530" s="145" t="s">
        <v>51</v>
      </c>
      <c r="H530" s="144">
        <v>430</v>
      </c>
      <c r="I530" s="144">
        <v>230</v>
      </c>
      <c r="J530" s="144">
        <f t="shared" si="17"/>
        <v>660</v>
      </c>
      <c r="P530" s="22"/>
      <c r="Q530" s="22"/>
      <c r="R530" s="22"/>
      <c r="S530" s="22"/>
      <c r="T530" s="22"/>
      <c r="U530" s="22"/>
      <c r="V530" s="249"/>
    </row>
    <row r="531" spans="1:22" x14ac:dyDescent="0.25">
      <c r="A531" s="29"/>
      <c r="B531" s="692" t="s">
        <v>253</v>
      </c>
      <c r="C531" s="693">
        <v>229</v>
      </c>
      <c r="D531" s="693">
        <v>26</v>
      </c>
      <c r="E531" s="144">
        <f t="shared" si="16"/>
        <v>255</v>
      </c>
      <c r="F531" s="146"/>
      <c r="G531" s="145" t="s">
        <v>253</v>
      </c>
      <c r="H531" s="144">
        <v>639</v>
      </c>
      <c r="I531" s="144">
        <v>133</v>
      </c>
      <c r="J531" s="144">
        <f t="shared" si="17"/>
        <v>772</v>
      </c>
      <c r="P531" s="22"/>
      <c r="Q531" s="22"/>
      <c r="R531" s="22"/>
      <c r="S531" s="22"/>
      <c r="T531" s="22"/>
      <c r="U531" s="22"/>
      <c r="V531" s="249"/>
    </row>
    <row r="532" spans="1:22" x14ac:dyDescent="0.25">
      <c r="A532" s="29"/>
      <c r="B532" s="692" t="s">
        <v>254</v>
      </c>
      <c r="C532" s="693">
        <v>202</v>
      </c>
      <c r="D532" s="693">
        <v>0</v>
      </c>
      <c r="E532" s="144">
        <f t="shared" si="16"/>
        <v>202</v>
      </c>
      <c r="F532" s="146"/>
      <c r="G532" s="145" t="s">
        <v>254</v>
      </c>
      <c r="H532" s="144">
        <v>390</v>
      </c>
      <c r="I532" s="144">
        <v>2</v>
      </c>
      <c r="J532" s="144">
        <f t="shared" si="17"/>
        <v>392</v>
      </c>
      <c r="P532" s="22"/>
      <c r="Q532" s="22"/>
      <c r="R532" s="22"/>
      <c r="S532" s="22"/>
      <c r="T532" s="22"/>
      <c r="U532" s="22"/>
      <c r="V532" s="249"/>
    </row>
    <row r="533" spans="1:22" x14ac:dyDescent="0.25">
      <c r="A533" s="29"/>
      <c r="B533" s="692" t="s">
        <v>62</v>
      </c>
      <c r="C533" s="693">
        <v>66</v>
      </c>
      <c r="D533" s="693">
        <v>0</v>
      </c>
      <c r="E533" s="144">
        <f t="shared" si="16"/>
        <v>66</v>
      </c>
      <c r="F533" s="146"/>
      <c r="G533" s="145" t="s">
        <v>62</v>
      </c>
      <c r="H533" s="144">
        <v>115</v>
      </c>
      <c r="I533" s="144">
        <v>23</v>
      </c>
      <c r="J533" s="144">
        <f t="shared" si="17"/>
        <v>138</v>
      </c>
      <c r="P533" s="22"/>
      <c r="Q533" s="22"/>
      <c r="R533" s="22"/>
      <c r="S533" s="22"/>
      <c r="T533" s="22"/>
      <c r="U533" s="22"/>
      <c r="V533" s="249"/>
    </row>
    <row r="534" spans="1:22" x14ac:dyDescent="0.25">
      <c r="A534" s="29"/>
      <c r="B534" s="692" t="s">
        <v>255</v>
      </c>
      <c r="C534" s="693">
        <v>15</v>
      </c>
      <c r="D534" s="693">
        <v>0</v>
      </c>
      <c r="E534" s="144">
        <f t="shared" si="16"/>
        <v>15</v>
      </c>
      <c r="F534" s="146"/>
      <c r="G534" s="145" t="s">
        <v>255</v>
      </c>
      <c r="H534" s="144">
        <v>24</v>
      </c>
      <c r="I534" s="144">
        <v>0</v>
      </c>
      <c r="J534" s="144">
        <f t="shared" si="17"/>
        <v>24</v>
      </c>
      <c r="P534" s="22"/>
      <c r="Q534" s="22"/>
      <c r="R534" s="22"/>
      <c r="S534" s="22"/>
      <c r="T534" s="22"/>
      <c r="U534" s="22"/>
      <c r="V534" s="249"/>
    </row>
    <row r="535" spans="1:22" x14ac:dyDescent="0.25">
      <c r="A535" s="29"/>
      <c r="B535" s="692" t="s">
        <v>256</v>
      </c>
      <c r="C535" s="693">
        <v>115</v>
      </c>
      <c r="D535" s="693">
        <v>2</v>
      </c>
      <c r="E535" s="144">
        <f t="shared" si="16"/>
        <v>117</v>
      </c>
      <c r="F535" s="146"/>
      <c r="G535" s="145" t="s">
        <v>256</v>
      </c>
      <c r="H535" s="144">
        <v>189</v>
      </c>
      <c r="I535" s="144">
        <v>4</v>
      </c>
      <c r="J535" s="144">
        <f t="shared" si="17"/>
        <v>193</v>
      </c>
      <c r="P535" s="22"/>
      <c r="Q535" s="22"/>
      <c r="R535" s="22"/>
      <c r="S535" s="22"/>
      <c r="T535" s="22"/>
      <c r="U535" s="22"/>
      <c r="V535" s="249"/>
    </row>
    <row r="536" spans="1:22" x14ac:dyDescent="0.25">
      <c r="A536" s="29"/>
      <c r="B536" s="692" t="s">
        <v>163</v>
      </c>
      <c r="C536" s="693">
        <v>218</v>
      </c>
      <c r="D536" s="693">
        <v>0</v>
      </c>
      <c r="E536" s="144">
        <f t="shared" si="16"/>
        <v>218</v>
      </c>
      <c r="F536" s="146"/>
      <c r="G536" s="145" t="s">
        <v>163</v>
      </c>
      <c r="H536" s="144">
        <v>273</v>
      </c>
      <c r="I536" s="144">
        <v>4</v>
      </c>
      <c r="J536" s="144">
        <f t="shared" si="17"/>
        <v>277</v>
      </c>
      <c r="P536" s="22"/>
      <c r="Q536" s="22"/>
      <c r="R536" s="22"/>
      <c r="S536" s="22"/>
      <c r="T536" s="22"/>
      <c r="U536" s="22"/>
      <c r="V536" s="249"/>
    </row>
    <row r="537" spans="1:22" x14ac:dyDescent="0.25">
      <c r="A537" s="29"/>
      <c r="B537" s="692" t="s">
        <v>177</v>
      </c>
      <c r="C537" s="693">
        <v>0</v>
      </c>
      <c r="D537" s="693">
        <v>0</v>
      </c>
      <c r="E537" s="144">
        <f t="shared" si="16"/>
        <v>0</v>
      </c>
      <c r="F537" s="146"/>
      <c r="G537" s="145" t="s">
        <v>177</v>
      </c>
      <c r="H537" s="144">
        <v>6</v>
      </c>
      <c r="I537" s="144">
        <v>0</v>
      </c>
      <c r="J537" s="144">
        <f t="shared" si="17"/>
        <v>6</v>
      </c>
      <c r="P537" s="22"/>
      <c r="Q537" s="22"/>
      <c r="R537" s="22"/>
      <c r="S537" s="22"/>
      <c r="T537" s="22"/>
      <c r="U537" s="22"/>
      <c r="V537" s="249"/>
    </row>
    <row r="538" spans="1:22" x14ac:dyDescent="0.25">
      <c r="A538" s="29"/>
      <c r="B538" s="692" t="s">
        <v>298</v>
      </c>
      <c r="C538" s="693">
        <v>112</v>
      </c>
      <c r="D538" s="693">
        <v>0</v>
      </c>
      <c r="E538" s="144">
        <f t="shared" si="16"/>
        <v>112</v>
      </c>
      <c r="F538" s="146"/>
      <c r="G538" s="145" t="s">
        <v>298</v>
      </c>
      <c r="H538" s="144">
        <v>0</v>
      </c>
      <c r="I538" s="144">
        <v>0</v>
      </c>
      <c r="J538" s="144">
        <f t="shared" si="17"/>
        <v>0</v>
      </c>
      <c r="P538" s="22"/>
      <c r="Q538" s="22"/>
      <c r="R538" s="22"/>
      <c r="S538" s="22"/>
      <c r="T538" s="22"/>
      <c r="U538" s="22"/>
      <c r="V538" s="249"/>
    </row>
    <row r="539" spans="1:22" x14ac:dyDescent="0.25">
      <c r="A539" s="29"/>
      <c r="B539" s="692" t="s">
        <v>257</v>
      </c>
      <c r="C539" s="693">
        <v>0</v>
      </c>
      <c r="D539" s="693">
        <v>0</v>
      </c>
      <c r="E539" s="144">
        <f t="shared" si="16"/>
        <v>0</v>
      </c>
      <c r="F539" s="146"/>
      <c r="G539" s="145" t="s">
        <v>257</v>
      </c>
      <c r="H539" s="144">
        <v>3</v>
      </c>
      <c r="I539" s="144">
        <v>0</v>
      </c>
      <c r="J539" s="144">
        <f t="shared" si="17"/>
        <v>3</v>
      </c>
      <c r="P539" s="22"/>
      <c r="Q539" s="22"/>
      <c r="R539" s="22"/>
      <c r="S539" s="22"/>
      <c r="T539" s="22"/>
      <c r="U539" s="22"/>
      <c r="V539" s="249"/>
    </row>
    <row r="540" spans="1:22" x14ac:dyDescent="0.25">
      <c r="A540" s="29"/>
      <c r="B540" s="692" t="s">
        <v>159</v>
      </c>
      <c r="C540" s="693">
        <v>113</v>
      </c>
      <c r="D540" s="693">
        <v>4</v>
      </c>
      <c r="E540" s="144">
        <f t="shared" si="16"/>
        <v>117</v>
      </c>
      <c r="F540" s="146"/>
      <c r="G540" s="145" t="s">
        <v>159</v>
      </c>
      <c r="H540" s="144">
        <v>78</v>
      </c>
      <c r="I540" s="144">
        <v>2</v>
      </c>
      <c r="J540" s="144">
        <f t="shared" si="17"/>
        <v>80</v>
      </c>
      <c r="P540" s="22"/>
      <c r="Q540" s="22"/>
      <c r="R540" s="22"/>
      <c r="S540" s="22"/>
      <c r="T540" s="22"/>
      <c r="U540" s="22"/>
      <c r="V540" s="249"/>
    </row>
    <row r="541" spans="1:22" x14ac:dyDescent="0.25">
      <c r="A541" s="29"/>
      <c r="B541" s="692" t="s">
        <v>229</v>
      </c>
      <c r="C541" s="693">
        <v>4</v>
      </c>
      <c r="D541" s="693">
        <v>0</v>
      </c>
      <c r="E541" s="144">
        <f t="shared" si="16"/>
        <v>4</v>
      </c>
      <c r="F541" s="146"/>
      <c r="G541" s="402" t="s">
        <v>229</v>
      </c>
      <c r="H541" s="144">
        <v>0</v>
      </c>
      <c r="I541" s="144">
        <v>0</v>
      </c>
      <c r="J541" s="144">
        <f t="shared" si="17"/>
        <v>0</v>
      </c>
      <c r="P541" s="22"/>
      <c r="Q541" s="22"/>
      <c r="R541" s="22"/>
      <c r="S541" s="22"/>
      <c r="T541" s="22"/>
      <c r="U541" s="22"/>
      <c r="V541" s="249"/>
    </row>
    <row r="542" spans="1:22" x14ac:dyDescent="0.25">
      <c r="A542" s="29"/>
      <c r="B542" s="692" t="s">
        <v>278</v>
      </c>
      <c r="C542" s="693">
        <v>5</v>
      </c>
      <c r="D542" s="693">
        <v>0</v>
      </c>
      <c r="E542" s="144">
        <f t="shared" si="16"/>
        <v>5</v>
      </c>
      <c r="F542" s="146"/>
      <c r="G542" s="402" t="s">
        <v>278</v>
      </c>
      <c r="H542" s="144">
        <v>45</v>
      </c>
      <c r="I542" s="144">
        <v>0</v>
      </c>
      <c r="J542" s="144">
        <f t="shared" si="17"/>
        <v>45</v>
      </c>
      <c r="P542" s="22"/>
      <c r="Q542" s="22"/>
      <c r="R542" s="22"/>
      <c r="S542" s="22"/>
      <c r="T542" s="22"/>
      <c r="U542" s="22"/>
      <c r="V542" s="249"/>
    </row>
    <row r="543" spans="1:22" x14ac:dyDescent="0.25">
      <c r="A543" s="29"/>
      <c r="B543" s="692" t="s">
        <v>279</v>
      </c>
      <c r="C543" s="693">
        <v>16</v>
      </c>
      <c r="D543" s="693">
        <v>0</v>
      </c>
      <c r="E543" s="144">
        <f t="shared" si="16"/>
        <v>16</v>
      </c>
      <c r="F543" s="146"/>
      <c r="G543" s="145" t="s">
        <v>279</v>
      </c>
      <c r="H543" s="144">
        <v>8</v>
      </c>
      <c r="I543" s="144">
        <v>0</v>
      </c>
      <c r="J543" s="144">
        <f t="shared" si="17"/>
        <v>8</v>
      </c>
      <c r="P543" s="22"/>
      <c r="Q543" s="22"/>
      <c r="R543" s="22"/>
      <c r="S543" s="22"/>
      <c r="T543" s="22"/>
      <c r="U543" s="22"/>
      <c r="V543" s="249"/>
    </row>
    <row r="544" spans="1:22" x14ac:dyDescent="0.25">
      <c r="A544" s="29"/>
      <c r="B544" s="692" t="s">
        <v>277</v>
      </c>
      <c r="C544" s="693">
        <v>62</v>
      </c>
      <c r="D544" s="693">
        <v>0</v>
      </c>
      <c r="E544" s="144">
        <f t="shared" si="16"/>
        <v>62</v>
      </c>
      <c r="F544" s="146"/>
      <c r="G544" s="402" t="s">
        <v>277</v>
      </c>
      <c r="H544" s="144">
        <v>36</v>
      </c>
      <c r="I544" s="144">
        <v>0</v>
      </c>
      <c r="J544" s="144">
        <f t="shared" si="17"/>
        <v>36</v>
      </c>
      <c r="P544" s="22"/>
      <c r="Q544" s="22"/>
      <c r="R544" s="22"/>
      <c r="S544" s="22"/>
      <c r="T544" s="22"/>
      <c r="U544" s="22"/>
      <c r="V544" s="249"/>
    </row>
    <row r="545" spans="1:22" x14ac:dyDescent="0.25">
      <c r="A545" s="29"/>
      <c r="B545" s="692" t="s">
        <v>248</v>
      </c>
      <c r="C545" s="693">
        <v>40</v>
      </c>
      <c r="D545" s="693">
        <v>0</v>
      </c>
      <c r="E545" s="144">
        <f t="shared" si="16"/>
        <v>40</v>
      </c>
      <c r="F545" s="146"/>
      <c r="G545" s="145" t="s">
        <v>248</v>
      </c>
      <c r="H545" s="144">
        <v>0</v>
      </c>
      <c r="I545" s="144">
        <v>0</v>
      </c>
      <c r="J545" s="144">
        <f t="shared" si="17"/>
        <v>0</v>
      </c>
      <c r="P545" s="22"/>
      <c r="Q545" s="22"/>
      <c r="R545" s="22"/>
      <c r="S545" s="22"/>
      <c r="T545" s="22"/>
      <c r="U545" s="22"/>
      <c r="V545" s="249"/>
    </row>
    <row r="546" spans="1:22" x14ac:dyDescent="0.25">
      <c r="A546" s="29"/>
      <c r="B546" s="692" t="s">
        <v>191</v>
      </c>
      <c r="C546" s="693">
        <v>0</v>
      </c>
      <c r="D546" s="693">
        <v>0</v>
      </c>
      <c r="E546" s="144">
        <f t="shared" si="16"/>
        <v>0</v>
      </c>
      <c r="F546" s="146"/>
      <c r="G546" s="402" t="s">
        <v>191</v>
      </c>
      <c r="H546" s="144">
        <v>0</v>
      </c>
      <c r="I546" s="144">
        <v>0</v>
      </c>
      <c r="J546" s="144">
        <f t="shared" si="17"/>
        <v>0</v>
      </c>
      <c r="P546" s="22"/>
      <c r="Q546" s="22"/>
      <c r="R546" s="22"/>
      <c r="S546" s="22"/>
      <c r="T546" s="22"/>
      <c r="U546" s="22"/>
      <c r="V546" s="249"/>
    </row>
    <row r="547" spans="1:22" x14ac:dyDescent="0.25">
      <c r="A547" s="29"/>
      <c r="B547" s="694" t="s">
        <v>52</v>
      </c>
      <c r="C547" s="695">
        <f>SUM(C522:C546)</f>
        <v>6187</v>
      </c>
      <c r="D547" s="695">
        <f>SUM(D522:D546)</f>
        <v>1432</v>
      </c>
      <c r="E547" s="152">
        <f>SUM(E522:E546)</f>
        <v>7619</v>
      </c>
      <c r="F547" s="146"/>
      <c r="G547" s="152" t="s">
        <v>52</v>
      </c>
      <c r="H547" s="152">
        <f>SUM(H522:H546)</f>
        <v>7335</v>
      </c>
      <c r="I547" s="152">
        <f>SUM(I522:I546)</f>
        <v>1605</v>
      </c>
      <c r="J547" s="513">
        <f>SUM(J522:J546)</f>
        <v>8940</v>
      </c>
      <c r="K547" s="86"/>
      <c r="P547" s="22"/>
      <c r="Q547" s="22"/>
      <c r="R547" s="22"/>
      <c r="S547" s="22"/>
      <c r="T547" s="22"/>
      <c r="U547" s="22"/>
      <c r="V547" s="249"/>
    </row>
    <row r="548" spans="1:22" x14ac:dyDescent="0.2">
      <c r="A548" s="29"/>
      <c r="B548" s="696" t="s">
        <v>258</v>
      </c>
      <c r="C548" s="696"/>
      <c r="D548" s="696"/>
      <c r="E548" s="150"/>
      <c r="F548" s="150"/>
      <c r="G548" s="148" t="s">
        <v>258</v>
      </c>
      <c r="H548" s="147"/>
      <c r="I548" s="147"/>
      <c r="J548" s="149"/>
      <c r="P548" s="22"/>
      <c r="Q548" s="22"/>
      <c r="R548" s="22"/>
      <c r="S548" s="22"/>
      <c r="T548" s="22"/>
      <c r="U548" s="22"/>
      <c r="V548" s="249"/>
    </row>
    <row r="549" spans="1:22" x14ac:dyDescent="0.2">
      <c r="A549" s="29"/>
      <c r="B549" s="139"/>
      <c r="C549" s="140"/>
      <c r="D549" s="141"/>
      <c r="E549" s="142"/>
      <c r="F549" s="140"/>
      <c r="G549" s="141"/>
      <c r="H549" s="142"/>
      <c r="P549" s="22"/>
      <c r="Q549" s="22"/>
      <c r="R549" s="22"/>
      <c r="S549" s="22"/>
      <c r="T549" s="22"/>
      <c r="U549" s="22"/>
      <c r="V549" s="249"/>
    </row>
    <row r="550" spans="1:22" x14ac:dyDescent="0.2">
      <c r="A550" s="29"/>
      <c r="B550" s="752" t="s">
        <v>260</v>
      </c>
      <c r="C550" s="753"/>
      <c r="D550" s="771"/>
      <c r="E550" s="772"/>
      <c r="F550" s="140"/>
      <c r="G550" s="752" t="s">
        <v>260</v>
      </c>
      <c r="H550" s="753"/>
      <c r="I550" s="771"/>
      <c r="J550" s="772"/>
      <c r="P550" s="22"/>
      <c r="Q550" s="22"/>
      <c r="R550" s="22"/>
      <c r="S550" s="22"/>
      <c r="T550" s="22"/>
      <c r="U550" s="22"/>
      <c r="V550" s="249"/>
    </row>
    <row r="551" spans="1:22" ht="15" customHeight="1" x14ac:dyDescent="0.2">
      <c r="A551" s="29"/>
      <c r="B551" s="752" t="s">
        <v>536</v>
      </c>
      <c r="C551" s="753"/>
      <c r="D551" s="800"/>
      <c r="E551" s="801"/>
      <c r="F551" s="140"/>
      <c r="G551" s="752" t="s">
        <v>535</v>
      </c>
      <c r="H551" s="753"/>
      <c r="I551" s="753"/>
      <c r="J551" s="754"/>
      <c r="P551" s="22"/>
      <c r="Q551" s="22"/>
      <c r="R551" s="22"/>
      <c r="S551" s="22"/>
      <c r="T551" s="22"/>
      <c r="U551" s="22"/>
      <c r="V551" s="249"/>
    </row>
    <row r="552" spans="1:22" x14ac:dyDescent="0.2">
      <c r="A552" s="29"/>
      <c r="B552" s="748" t="s">
        <v>43</v>
      </c>
      <c r="C552" s="748" t="s">
        <v>53</v>
      </c>
      <c r="D552" s="748" t="s">
        <v>228</v>
      </c>
      <c r="E552" s="750" t="s">
        <v>30</v>
      </c>
      <c r="F552" s="140"/>
      <c r="G552" s="750" t="s">
        <v>43</v>
      </c>
      <c r="H552" s="750" t="s">
        <v>53</v>
      </c>
      <c r="I552" s="750" t="s">
        <v>228</v>
      </c>
      <c r="J552" s="750" t="s">
        <v>30</v>
      </c>
      <c r="P552" s="22"/>
      <c r="Q552" s="22"/>
      <c r="R552" s="22"/>
      <c r="S552" s="22"/>
      <c r="T552" s="22"/>
      <c r="U552" s="22"/>
      <c r="V552" s="249"/>
    </row>
    <row r="553" spans="1:22" x14ac:dyDescent="0.2">
      <c r="A553" s="29"/>
      <c r="B553" s="749"/>
      <c r="C553" s="749"/>
      <c r="D553" s="749"/>
      <c r="E553" s="751"/>
      <c r="F553" s="140"/>
      <c r="G553" s="751"/>
      <c r="H553" s="751"/>
      <c r="I553" s="751"/>
      <c r="J553" s="751"/>
      <c r="P553" s="22"/>
      <c r="Q553" s="22"/>
      <c r="R553" s="22"/>
      <c r="S553" s="22"/>
      <c r="T553" s="22"/>
      <c r="U553" s="22"/>
      <c r="V553" s="249"/>
    </row>
    <row r="554" spans="1:22" x14ac:dyDescent="0.2">
      <c r="A554" s="29"/>
      <c r="B554" s="692" t="s">
        <v>45</v>
      </c>
      <c r="C554" s="693">
        <v>2830</v>
      </c>
      <c r="D554" s="693">
        <v>174</v>
      </c>
      <c r="E554" s="144">
        <f>+C554+D554</f>
        <v>3004</v>
      </c>
      <c r="F554" s="140"/>
      <c r="G554" s="145" t="s">
        <v>45</v>
      </c>
      <c r="H554" s="144">
        <v>2469</v>
      </c>
      <c r="I554" s="144">
        <v>270</v>
      </c>
      <c r="J554" s="144">
        <f>+H554+I554</f>
        <v>2739</v>
      </c>
      <c r="P554" s="22"/>
      <c r="Q554" s="22"/>
      <c r="R554" s="22"/>
      <c r="S554" s="22"/>
      <c r="T554" s="22"/>
      <c r="U554" s="22"/>
      <c r="V554" s="249"/>
    </row>
    <row r="555" spans="1:22" x14ac:dyDescent="0.2">
      <c r="A555" s="29"/>
      <c r="B555" s="692" t="s">
        <v>46</v>
      </c>
      <c r="C555" s="693">
        <v>1385</v>
      </c>
      <c r="D555" s="693">
        <v>603</v>
      </c>
      <c r="E555" s="144">
        <f t="shared" ref="E555:E577" si="18">+C555+D555</f>
        <v>1988</v>
      </c>
      <c r="F555" s="140"/>
      <c r="G555" s="145" t="s">
        <v>46</v>
      </c>
      <c r="H555" s="144">
        <v>1685</v>
      </c>
      <c r="I555" s="144">
        <v>804</v>
      </c>
      <c r="J555" s="144">
        <f t="shared" ref="J555:J576" si="19">+H555+I555</f>
        <v>2489</v>
      </c>
      <c r="P555" s="22"/>
      <c r="Q555" s="22"/>
      <c r="R555" s="22"/>
      <c r="S555" s="22"/>
      <c r="T555" s="22"/>
      <c r="U555" s="22"/>
      <c r="V555" s="249"/>
    </row>
    <row r="556" spans="1:22" x14ac:dyDescent="0.2">
      <c r="A556" s="29"/>
      <c r="B556" s="692" t="s">
        <v>47</v>
      </c>
      <c r="C556" s="693">
        <v>16</v>
      </c>
      <c r="D556" s="693">
        <v>84</v>
      </c>
      <c r="E556" s="144">
        <f t="shared" si="18"/>
        <v>100</v>
      </c>
      <c r="F556" s="140"/>
      <c r="G556" s="145" t="s">
        <v>47</v>
      </c>
      <c r="H556" s="144">
        <v>41</v>
      </c>
      <c r="I556" s="144">
        <v>99</v>
      </c>
      <c r="J556" s="144">
        <f t="shared" si="19"/>
        <v>140</v>
      </c>
      <c r="P556" s="22"/>
      <c r="Q556" s="22"/>
      <c r="R556" s="22"/>
      <c r="S556" s="22"/>
      <c r="T556" s="22"/>
      <c r="U556" s="22"/>
      <c r="V556" s="249"/>
    </row>
    <row r="557" spans="1:22" x14ac:dyDescent="0.2">
      <c r="A557" s="29"/>
      <c r="B557" s="692" t="s">
        <v>48</v>
      </c>
      <c r="C557" s="693">
        <v>77</v>
      </c>
      <c r="D557" s="693">
        <v>3</v>
      </c>
      <c r="E557" s="144">
        <f t="shared" si="18"/>
        <v>80</v>
      </c>
      <c r="F557" s="140"/>
      <c r="G557" s="145" t="s">
        <v>48</v>
      </c>
      <c r="H557" s="144">
        <v>27</v>
      </c>
      <c r="I557" s="144">
        <v>33</v>
      </c>
      <c r="J557" s="144">
        <f t="shared" si="19"/>
        <v>60</v>
      </c>
      <c r="P557" s="22"/>
      <c r="Q557" s="22"/>
      <c r="R557" s="22"/>
      <c r="S557" s="22"/>
      <c r="T557" s="22"/>
      <c r="U557" s="22"/>
      <c r="V557" s="249"/>
    </row>
    <row r="558" spans="1:22" x14ac:dyDescent="0.2">
      <c r="A558" s="29"/>
      <c r="B558" s="692" t="s">
        <v>49</v>
      </c>
      <c r="C558" s="693">
        <v>11</v>
      </c>
      <c r="D558" s="693">
        <v>0</v>
      </c>
      <c r="E558" s="144">
        <f t="shared" si="18"/>
        <v>11</v>
      </c>
      <c r="F558" s="140"/>
      <c r="G558" s="145" t="s">
        <v>49</v>
      </c>
      <c r="H558" s="144">
        <v>4</v>
      </c>
      <c r="I558" s="144">
        <v>0</v>
      </c>
      <c r="J558" s="144">
        <f t="shared" si="19"/>
        <v>4</v>
      </c>
      <c r="P558" s="22"/>
      <c r="Q558" s="22"/>
      <c r="R558" s="22"/>
      <c r="S558" s="22"/>
      <c r="T558" s="22"/>
      <c r="U558" s="22"/>
      <c r="V558" s="249"/>
    </row>
    <row r="559" spans="1:22" x14ac:dyDescent="0.2">
      <c r="A559" s="29"/>
      <c r="B559" s="692" t="s">
        <v>50</v>
      </c>
      <c r="C559" s="693">
        <v>370</v>
      </c>
      <c r="D559" s="693">
        <v>27</v>
      </c>
      <c r="E559" s="144">
        <f t="shared" si="18"/>
        <v>397</v>
      </c>
      <c r="F559" s="140"/>
      <c r="G559" s="145" t="s">
        <v>50</v>
      </c>
      <c r="H559" s="144">
        <v>125</v>
      </c>
      <c r="I559" s="144">
        <v>49</v>
      </c>
      <c r="J559" s="144">
        <f t="shared" si="19"/>
        <v>174</v>
      </c>
      <c r="P559" s="22"/>
      <c r="Q559" s="22"/>
      <c r="R559" s="22"/>
      <c r="S559" s="22"/>
      <c r="T559" s="22"/>
      <c r="U559" s="22"/>
      <c r="V559" s="249"/>
    </row>
    <row r="560" spans="1:22" x14ac:dyDescent="0.2">
      <c r="A560" s="29"/>
      <c r="B560" s="692" t="s">
        <v>152</v>
      </c>
      <c r="C560" s="693">
        <v>546</v>
      </c>
      <c r="D560" s="693">
        <v>80</v>
      </c>
      <c r="E560" s="144">
        <f t="shared" si="18"/>
        <v>626</v>
      </c>
      <c r="F560" s="140"/>
      <c r="G560" s="145" t="s">
        <v>152</v>
      </c>
      <c r="H560" s="144">
        <v>608</v>
      </c>
      <c r="I560" s="144">
        <v>56</v>
      </c>
      <c r="J560" s="144">
        <f t="shared" si="19"/>
        <v>664</v>
      </c>
      <c r="P560" s="22"/>
      <c r="Q560" s="22"/>
      <c r="R560" s="22"/>
      <c r="S560" s="22"/>
      <c r="T560" s="22"/>
      <c r="U560" s="22"/>
      <c r="V560" s="249"/>
    </row>
    <row r="561" spans="1:22" x14ac:dyDescent="0.2">
      <c r="A561" s="29"/>
      <c r="B561" s="692" t="s">
        <v>252</v>
      </c>
      <c r="C561" s="693">
        <v>445</v>
      </c>
      <c r="D561" s="693">
        <v>258</v>
      </c>
      <c r="E561" s="144">
        <f t="shared" si="18"/>
        <v>703</v>
      </c>
      <c r="F561" s="140"/>
      <c r="G561" s="145" t="s">
        <v>252</v>
      </c>
      <c r="H561" s="144">
        <v>560</v>
      </c>
      <c r="I561" s="144">
        <v>325</v>
      </c>
      <c r="J561" s="144">
        <f t="shared" si="19"/>
        <v>885</v>
      </c>
      <c r="P561" s="22"/>
      <c r="Q561" s="22"/>
      <c r="R561" s="22"/>
      <c r="S561" s="22"/>
      <c r="T561" s="22"/>
      <c r="U561" s="22"/>
      <c r="V561" s="249"/>
    </row>
    <row r="562" spans="1:22" x14ac:dyDescent="0.2">
      <c r="A562" s="29"/>
      <c r="B562" s="692" t="s">
        <v>51</v>
      </c>
      <c r="C562" s="693">
        <v>484</v>
      </c>
      <c r="D562" s="693">
        <v>301</v>
      </c>
      <c r="E562" s="144">
        <f t="shared" si="18"/>
        <v>785</v>
      </c>
      <c r="F562" s="140"/>
      <c r="G562" s="145" t="s">
        <v>51</v>
      </c>
      <c r="H562" s="144">
        <v>529</v>
      </c>
      <c r="I562" s="144">
        <v>244</v>
      </c>
      <c r="J562" s="144">
        <f t="shared" si="19"/>
        <v>773</v>
      </c>
      <c r="P562" s="22"/>
      <c r="Q562" s="22"/>
      <c r="R562" s="22"/>
      <c r="S562" s="22"/>
      <c r="T562" s="22"/>
      <c r="U562" s="22"/>
      <c r="V562" s="249"/>
    </row>
    <row r="563" spans="1:22" x14ac:dyDescent="0.2">
      <c r="A563" s="29"/>
      <c r="B563" s="692" t="s">
        <v>253</v>
      </c>
      <c r="C563" s="693">
        <v>536</v>
      </c>
      <c r="D563" s="693">
        <v>73</v>
      </c>
      <c r="E563" s="144">
        <f t="shared" si="18"/>
        <v>609</v>
      </c>
      <c r="F563" s="140"/>
      <c r="G563" s="145" t="s">
        <v>253</v>
      </c>
      <c r="H563" s="144">
        <v>496</v>
      </c>
      <c r="I563" s="144">
        <v>274</v>
      </c>
      <c r="J563" s="144">
        <f t="shared" si="19"/>
        <v>770</v>
      </c>
      <c r="P563" s="22"/>
      <c r="Q563" s="22"/>
      <c r="R563" s="22"/>
      <c r="S563" s="22"/>
      <c r="T563" s="22"/>
      <c r="U563" s="22"/>
      <c r="V563" s="249"/>
    </row>
    <row r="564" spans="1:22" x14ac:dyDescent="0.2">
      <c r="A564" s="29"/>
      <c r="B564" s="692" t="s">
        <v>254</v>
      </c>
      <c r="C564" s="693">
        <v>243</v>
      </c>
      <c r="D564" s="693">
        <v>6</v>
      </c>
      <c r="E564" s="144">
        <f t="shared" si="18"/>
        <v>249</v>
      </c>
      <c r="F564" s="140"/>
      <c r="G564" s="145" t="s">
        <v>254</v>
      </c>
      <c r="H564" s="144">
        <v>470</v>
      </c>
      <c r="I564" s="144">
        <v>2</v>
      </c>
      <c r="J564" s="144">
        <f t="shared" si="19"/>
        <v>472</v>
      </c>
      <c r="P564" s="22"/>
      <c r="Q564" s="22"/>
      <c r="R564" s="22"/>
      <c r="S564" s="22"/>
      <c r="T564" s="22"/>
      <c r="U564" s="22"/>
      <c r="V564" s="249"/>
    </row>
    <row r="565" spans="1:22" x14ac:dyDescent="0.2">
      <c r="A565" s="29"/>
      <c r="B565" s="692" t="s">
        <v>62</v>
      </c>
      <c r="C565" s="693">
        <v>142</v>
      </c>
      <c r="D565" s="693">
        <v>7</v>
      </c>
      <c r="E565" s="144">
        <f t="shared" si="18"/>
        <v>149</v>
      </c>
      <c r="F565" s="140"/>
      <c r="G565" s="145" t="s">
        <v>62</v>
      </c>
      <c r="H565" s="144">
        <v>97</v>
      </c>
      <c r="I565" s="144">
        <v>21</v>
      </c>
      <c r="J565" s="144">
        <f t="shared" si="19"/>
        <v>118</v>
      </c>
      <c r="P565" s="22"/>
      <c r="Q565" s="22"/>
      <c r="R565" s="22"/>
      <c r="S565" s="22"/>
      <c r="T565" s="22"/>
      <c r="U565" s="22"/>
      <c r="V565" s="249"/>
    </row>
    <row r="566" spans="1:22" x14ac:dyDescent="0.2">
      <c r="A566" s="29"/>
      <c r="B566" s="692" t="s">
        <v>255</v>
      </c>
      <c r="C566" s="693">
        <v>20</v>
      </c>
      <c r="D566" s="693">
        <v>0</v>
      </c>
      <c r="E566" s="144">
        <f t="shared" si="18"/>
        <v>20</v>
      </c>
      <c r="F566" s="140"/>
      <c r="G566" s="145" t="s">
        <v>255</v>
      </c>
      <c r="H566" s="144">
        <v>19</v>
      </c>
      <c r="I566" s="144">
        <v>0</v>
      </c>
      <c r="J566" s="144">
        <f t="shared" si="19"/>
        <v>19</v>
      </c>
      <c r="P566" s="22"/>
      <c r="Q566" s="22"/>
      <c r="R566" s="22"/>
      <c r="S566" s="22"/>
      <c r="T566" s="22"/>
      <c r="U566" s="22"/>
      <c r="V566" s="249"/>
    </row>
    <row r="567" spans="1:22" x14ac:dyDescent="0.2">
      <c r="A567" s="29"/>
      <c r="B567" s="692" t="s">
        <v>256</v>
      </c>
      <c r="C567" s="693">
        <v>158</v>
      </c>
      <c r="D567" s="693">
        <v>4</v>
      </c>
      <c r="E567" s="144">
        <f t="shared" si="18"/>
        <v>162</v>
      </c>
      <c r="F567" s="140"/>
      <c r="G567" s="145" t="s">
        <v>256</v>
      </c>
      <c r="H567" s="144">
        <v>226</v>
      </c>
      <c r="I567" s="144">
        <v>2</v>
      </c>
      <c r="J567" s="144">
        <f t="shared" si="19"/>
        <v>228</v>
      </c>
      <c r="P567" s="22"/>
      <c r="Q567" s="22"/>
      <c r="R567" s="22"/>
      <c r="S567" s="22"/>
      <c r="T567" s="22"/>
      <c r="U567" s="22"/>
      <c r="V567" s="249"/>
    </row>
    <row r="568" spans="1:22" x14ac:dyDescent="0.2">
      <c r="A568" s="29"/>
      <c r="B568" s="692" t="s">
        <v>163</v>
      </c>
      <c r="C568" s="693">
        <v>274</v>
      </c>
      <c r="D568" s="693">
        <v>0</v>
      </c>
      <c r="E568" s="144">
        <f>+C568+D568</f>
        <v>274</v>
      </c>
      <c r="F568" s="140"/>
      <c r="G568" s="145" t="s">
        <v>163</v>
      </c>
      <c r="H568" s="144">
        <v>317</v>
      </c>
      <c r="I568" s="144">
        <v>36</v>
      </c>
      <c r="J568" s="144">
        <f t="shared" si="19"/>
        <v>353</v>
      </c>
      <c r="P568" s="22"/>
      <c r="Q568" s="22"/>
      <c r="R568" s="22"/>
      <c r="S568" s="22"/>
      <c r="T568" s="22"/>
      <c r="U568" s="22"/>
      <c r="V568" s="249"/>
    </row>
    <row r="569" spans="1:22" x14ac:dyDescent="0.2">
      <c r="A569" s="29"/>
      <c r="B569" s="692" t="s">
        <v>177</v>
      </c>
      <c r="C569" s="693">
        <v>0</v>
      </c>
      <c r="D569" s="693">
        <v>0</v>
      </c>
      <c r="E569" s="144">
        <f t="shared" si="18"/>
        <v>0</v>
      </c>
      <c r="F569" s="140"/>
      <c r="G569" s="145" t="s">
        <v>177</v>
      </c>
      <c r="H569" s="144">
        <v>0</v>
      </c>
      <c r="I569" s="144">
        <v>0</v>
      </c>
      <c r="J569" s="144">
        <f t="shared" si="19"/>
        <v>0</v>
      </c>
      <c r="P569" s="22"/>
      <c r="Q569" s="22"/>
      <c r="R569" s="22"/>
      <c r="S569" s="22"/>
      <c r="T569" s="22"/>
      <c r="U569" s="22"/>
      <c r="V569" s="249"/>
    </row>
    <row r="570" spans="1:22" x14ac:dyDescent="0.2">
      <c r="A570" s="29"/>
      <c r="B570" s="692" t="s">
        <v>298</v>
      </c>
      <c r="C570" s="693">
        <v>193</v>
      </c>
      <c r="D570" s="693">
        <v>0</v>
      </c>
      <c r="E570" s="144">
        <f t="shared" si="18"/>
        <v>193</v>
      </c>
      <c r="F570" s="140"/>
      <c r="G570" s="145" t="s">
        <v>298</v>
      </c>
      <c r="H570" s="144">
        <v>18</v>
      </c>
      <c r="I570" s="144">
        <v>0</v>
      </c>
      <c r="J570" s="144">
        <f t="shared" si="19"/>
        <v>18</v>
      </c>
      <c r="P570" s="22"/>
      <c r="Q570" s="22"/>
      <c r="R570" s="22"/>
      <c r="S570" s="22"/>
      <c r="T570" s="22"/>
      <c r="U570" s="22"/>
      <c r="V570" s="249"/>
    </row>
    <row r="571" spans="1:22" x14ac:dyDescent="0.2">
      <c r="A571" s="29"/>
      <c r="B571" s="692" t="s">
        <v>257</v>
      </c>
      <c r="C571" s="693">
        <v>0</v>
      </c>
      <c r="D571" s="693">
        <v>0</v>
      </c>
      <c r="E571" s="144">
        <f t="shared" si="18"/>
        <v>0</v>
      </c>
      <c r="F571" s="140"/>
      <c r="G571" s="145" t="s">
        <v>257</v>
      </c>
      <c r="H571" s="144">
        <v>1</v>
      </c>
      <c r="I571" s="144">
        <v>0</v>
      </c>
      <c r="J571" s="144">
        <f t="shared" si="19"/>
        <v>1</v>
      </c>
      <c r="P571" s="22"/>
      <c r="Q571" s="22"/>
      <c r="R571" s="22"/>
      <c r="S571" s="22"/>
      <c r="T571" s="22"/>
      <c r="U571" s="22"/>
      <c r="V571" s="249"/>
    </row>
    <row r="572" spans="1:22" ht="17.100000000000001" customHeight="1" x14ac:dyDescent="0.2">
      <c r="A572" s="29"/>
      <c r="B572" s="692" t="s">
        <v>159</v>
      </c>
      <c r="C572" s="693">
        <v>111</v>
      </c>
      <c r="D572" s="693">
        <v>6</v>
      </c>
      <c r="E572" s="144">
        <f t="shared" si="18"/>
        <v>117</v>
      </c>
      <c r="F572" s="140"/>
      <c r="G572" s="402" t="s">
        <v>159</v>
      </c>
      <c r="H572" s="144">
        <v>105</v>
      </c>
      <c r="I572" s="144">
        <v>11</v>
      </c>
      <c r="J572" s="144">
        <f t="shared" si="19"/>
        <v>116</v>
      </c>
      <c r="P572" s="22"/>
      <c r="Q572" s="22"/>
      <c r="R572" s="22"/>
      <c r="S572" s="22"/>
      <c r="T572" s="22"/>
      <c r="U572" s="22"/>
      <c r="V572" s="249"/>
    </row>
    <row r="573" spans="1:22" x14ac:dyDescent="0.2">
      <c r="A573" s="29"/>
      <c r="B573" s="692" t="s">
        <v>229</v>
      </c>
      <c r="C573" s="693">
        <v>4</v>
      </c>
      <c r="D573" s="693">
        <v>0</v>
      </c>
      <c r="E573" s="144">
        <f t="shared" si="18"/>
        <v>4</v>
      </c>
      <c r="F573" s="140"/>
      <c r="G573" s="402" t="s">
        <v>229</v>
      </c>
      <c r="H573" s="144">
        <v>2</v>
      </c>
      <c r="I573" s="144">
        <v>0</v>
      </c>
      <c r="J573" s="144">
        <f t="shared" si="19"/>
        <v>2</v>
      </c>
      <c r="P573" s="22"/>
      <c r="Q573" s="22"/>
      <c r="R573" s="22"/>
      <c r="S573" s="22"/>
      <c r="T573" s="22"/>
      <c r="U573" s="22"/>
      <c r="V573" s="249"/>
    </row>
    <row r="574" spans="1:22" x14ac:dyDescent="0.2">
      <c r="A574" s="29"/>
      <c r="B574" s="692" t="s">
        <v>278</v>
      </c>
      <c r="C574" s="697">
        <v>51</v>
      </c>
      <c r="D574" s="697">
        <v>0</v>
      </c>
      <c r="E574" s="144">
        <f t="shared" si="18"/>
        <v>51</v>
      </c>
      <c r="F574" s="140"/>
      <c r="G574" s="145" t="s">
        <v>278</v>
      </c>
      <c r="H574" s="144">
        <v>46</v>
      </c>
      <c r="I574" s="144">
        <v>0</v>
      </c>
      <c r="J574" s="144">
        <f t="shared" si="19"/>
        <v>46</v>
      </c>
      <c r="P574" s="22"/>
      <c r="Q574" s="22"/>
      <c r="R574" s="22"/>
      <c r="S574" s="22"/>
      <c r="T574" s="22"/>
      <c r="U574" s="22"/>
      <c r="V574" s="249"/>
    </row>
    <row r="575" spans="1:22" x14ac:dyDescent="0.2">
      <c r="A575" s="29"/>
      <c r="B575" s="692" t="s">
        <v>279</v>
      </c>
      <c r="C575" s="697">
        <v>30</v>
      </c>
      <c r="D575" s="693">
        <v>0</v>
      </c>
      <c r="E575" s="144">
        <f>+C575+D575</f>
        <v>30</v>
      </c>
      <c r="F575" s="140"/>
      <c r="G575" s="145" t="s">
        <v>279</v>
      </c>
      <c r="H575" s="144">
        <v>14</v>
      </c>
      <c r="I575" s="144">
        <v>0</v>
      </c>
      <c r="J575" s="144">
        <f t="shared" si="19"/>
        <v>14</v>
      </c>
      <c r="P575" s="22"/>
      <c r="Q575" s="22"/>
      <c r="R575" s="22"/>
      <c r="S575" s="22"/>
      <c r="T575" s="22"/>
      <c r="U575" s="22"/>
      <c r="V575" s="249"/>
    </row>
    <row r="576" spans="1:22" x14ac:dyDescent="0.2">
      <c r="A576" s="29"/>
      <c r="B576" s="692" t="s">
        <v>277</v>
      </c>
      <c r="C576" s="697">
        <v>113</v>
      </c>
      <c r="D576" s="693">
        <v>0</v>
      </c>
      <c r="E576" s="144">
        <f>+C576+D576</f>
        <v>113</v>
      </c>
      <c r="F576" s="140"/>
      <c r="G576" s="145" t="s">
        <v>277</v>
      </c>
      <c r="H576" s="144">
        <v>26</v>
      </c>
      <c r="I576" s="144">
        <v>0</v>
      </c>
      <c r="J576" s="144">
        <f t="shared" si="19"/>
        <v>26</v>
      </c>
      <c r="P576" s="22"/>
      <c r="Q576" s="22"/>
      <c r="R576" s="22"/>
      <c r="S576" s="22"/>
      <c r="T576" s="22"/>
      <c r="U576" s="22"/>
      <c r="V576" s="249"/>
    </row>
    <row r="577" spans="1:34" x14ac:dyDescent="0.2">
      <c r="A577" s="29"/>
      <c r="B577" s="692" t="s">
        <v>341</v>
      </c>
      <c r="C577" s="697">
        <v>26</v>
      </c>
      <c r="D577" s="693">
        <v>0</v>
      </c>
      <c r="E577" s="144">
        <f t="shared" si="18"/>
        <v>26</v>
      </c>
      <c r="F577" s="140"/>
      <c r="G577" s="145" t="s">
        <v>341</v>
      </c>
      <c r="H577" s="144">
        <v>8</v>
      </c>
      <c r="I577" s="144">
        <v>0</v>
      </c>
      <c r="J577" s="144">
        <f>+H577+I577</f>
        <v>8</v>
      </c>
      <c r="O577" s="87"/>
      <c r="P577" s="22"/>
      <c r="Q577" s="22"/>
      <c r="R577" s="22"/>
      <c r="S577" s="22"/>
      <c r="T577" s="22"/>
      <c r="U577" s="22"/>
      <c r="V577" s="249"/>
    </row>
    <row r="578" spans="1:34" s="27" customFormat="1" ht="14.25" customHeight="1" x14ac:dyDescent="0.2">
      <c r="A578" s="26"/>
      <c r="B578" s="698" t="s">
        <v>52</v>
      </c>
      <c r="C578" s="695">
        <f>SUM(C554:C577)</f>
        <v>8065</v>
      </c>
      <c r="D578" s="695">
        <f>SUM(D554:D577)</f>
        <v>1626</v>
      </c>
      <c r="E578" s="152">
        <f>SUM(E554:E577)</f>
        <v>9691</v>
      </c>
      <c r="F578" s="151"/>
      <c r="G578" s="403" t="s">
        <v>52</v>
      </c>
      <c r="H578" s="152">
        <f>SUM(H554:H577)</f>
        <v>7893</v>
      </c>
      <c r="I578" s="152">
        <f>SUM(I554:I577)</f>
        <v>2226</v>
      </c>
      <c r="J578" s="152">
        <f>SUM(J554:J577)</f>
        <v>10119</v>
      </c>
      <c r="K578" s="162"/>
      <c r="L578" s="393"/>
      <c r="P578" s="89"/>
      <c r="Q578" s="89"/>
      <c r="R578" s="89"/>
      <c r="S578" s="89"/>
      <c r="T578" s="89"/>
      <c r="U578" s="89"/>
      <c r="V578" s="289"/>
      <c r="W578" s="331"/>
      <c r="X578" s="331"/>
      <c r="Y578" s="331"/>
      <c r="Z578" s="331"/>
    </row>
    <row r="579" spans="1:34" x14ac:dyDescent="0.2">
      <c r="A579" s="29"/>
      <c r="B579" s="699"/>
      <c r="C579" s="700"/>
      <c r="D579" s="701"/>
      <c r="E579" s="143"/>
      <c r="F579" s="138"/>
      <c r="P579" s="22"/>
      <c r="Q579" s="22"/>
      <c r="R579" s="22"/>
      <c r="S579" s="22"/>
      <c r="T579" s="22"/>
      <c r="U579" s="22"/>
      <c r="V579" s="249"/>
    </row>
    <row r="580" spans="1:34" x14ac:dyDescent="0.2">
      <c r="A580" s="29"/>
      <c r="G580" s="34"/>
      <c r="H580" s="6"/>
      <c r="I580" s="20"/>
      <c r="J580" s="28"/>
      <c r="P580" s="22"/>
      <c r="Q580" s="22"/>
      <c r="R580" s="22"/>
      <c r="S580" s="22"/>
      <c r="T580" s="22"/>
      <c r="U580" s="22"/>
      <c r="V580" s="249"/>
    </row>
    <row r="581" spans="1:34" ht="26.25" customHeight="1" x14ac:dyDescent="0.2">
      <c r="A581" s="26"/>
      <c r="B581" s="761" t="s">
        <v>383</v>
      </c>
      <c r="C581" s="761"/>
      <c r="D581" s="761"/>
      <c r="E581" s="761"/>
      <c r="F581" s="431"/>
      <c r="G581" s="432"/>
      <c r="H581" s="4"/>
      <c r="I581" s="20"/>
      <c r="J581" s="28"/>
      <c r="K581" s="5"/>
      <c r="L581" s="389"/>
      <c r="M581" s="6"/>
      <c r="N581" s="25"/>
      <c r="O581" s="25"/>
      <c r="P581" s="45"/>
      <c r="Q581" s="45"/>
      <c r="R581" s="45"/>
      <c r="S581" s="45"/>
      <c r="T581" s="45"/>
      <c r="U581" s="45"/>
      <c r="V581" s="214"/>
      <c r="W581" s="211"/>
      <c r="X581" s="214"/>
      <c r="Y581" s="332"/>
      <c r="Z581" s="332"/>
      <c r="AA581" s="4"/>
      <c r="AB581" s="20"/>
      <c r="AC581" s="28"/>
      <c r="AD581" s="5"/>
      <c r="AE581" s="5"/>
      <c r="AF581" s="4"/>
      <c r="AG581" s="4"/>
      <c r="AH581" s="20"/>
    </row>
    <row r="582" spans="1:34" ht="15.75" thickBot="1" x14ac:dyDescent="0.25">
      <c r="A582" s="20"/>
      <c r="B582" s="702"/>
      <c r="C582" s="703"/>
      <c r="D582" s="702"/>
      <c r="E582" s="28"/>
      <c r="F582" s="431"/>
      <c r="G582" s="433"/>
      <c r="H582" s="433"/>
      <c r="I582" s="433"/>
      <c r="J582" s="433"/>
      <c r="K582" s="5"/>
      <c r="L582" s="389"/>
      <c r="M582" s="4"/>
      <c r="N582" s="25"/>
      <c r="O582" s="25"/>
      <c r="P582" s="45"/>
      <c r="Q582" s="45"/>
      <c r="R582" s="45"/>
      <c r="S582" s="45"/>
      <c r="T582" s="45"/>
      <c r="U582" s="45"/>
      <c r="V582" s="214"/>
      <c r="W582" s="215"/>
      <c r="X582" s="332"/>
      <c r="Y582" s="332"/>
      <c r="Z582" s="332"/>
      <c r="AA582" s="4"/>
      <c r="AB582" s="20"/>
      <c r="AC582" s="28"/>
      <c r="AD582" s="5"/>
      <c r="AE582" s="5"/>
      <c r="AF582" s="4"/>
      <c r="AG582" s="4"/>
      <c r="AH582" s="20"/>
    </row>
    <row r="583" spans="1:34" s="46" customFormat="1" ht="39.950000000000003" customHeight="1" thickBot="1" x14ac:dyDescent="0.25">
      <c r="A583" s="32"/>
      <c r="B583" s="704" t="s">
        <v>288</v>
      </c>
      <c r="C583" s="704" t="s">
        <v>184</v>
      </c>
      <c r="D583" s="704" t="s">
        <v>9</v>
      </c>
      <c r="E583" s="434" t="s">
        <v>185</v>
      </c>
      <c r="F583" s="434" t="s">
        <v>186</v>
      </c>
      <c r="G583" s="34"/>
      <c r="H583" s="434" t="s">
        <v>189</v>
      </c>
      <c r="I583" s="435" t="s">
        <v>184</v>
      </c>
      <c r="J583" s="435" t="s">
        <v>9</v>
      </c>
      <c r="K583" s="434" t="s">
        <v>185</v>
      </c>
      <c r="L583" s="436" t="s">
        <v>186</v>
      </c>
      <c r="M583" s="108"/>
      <c r="N583" s="64"/>
      <c r="O583" s="64"/>
      <c r="P583" s="40"/>
      <c r="Q583" s="40"/>
      <c r="R583" s="40"/>
      <c r="S583" s="40"/>
      <c r="T583" s="40"/>
      <c r="U583" s="40"/>
      <c r="V583" s="324"/>
      <c r="W583" s="215"/>
      <c r="X583" s="333"/>
      <c r="Y583" s="333"/>
      <c r="Z583" s="333"/>
      <c r="AA583" s="108"/>
      <c r="AB583" s="32"/>
      <c r="AC583" s="109"/>
      <c r="AD583" s="110"/>
      <c r="AE583" s="110"/>
      <c r="AF583" s="108"/>
      <c r="AG583" s="108"/>
      <c r="AH583" s="32"/>
    </row>
    <row r="584" spans="1:34" ht="24" customHeight="1" x14ac:dyDescent="0.2">
      <c r="A584" s="20"/>
      <c r="B584" s="705" t="s">
        <v>23</v>
      </c>
      <c r="C584" s="686">
        <v>6750</v>
      </c>
      <c r="D584" s="686">
        <v>3617.944</v>
      </c>
      <c r="E584" s="114">
        <v>3132.056</v>
      </c>
      <c r="F584" s="438">
        <v>0.53599170370370375</v>
      </c>
      <c r="G584" s="34"/>
      <c r="H584" s="439" t="s">
        <v>187</v>
      </c>
      <c r="I584" s="440">
        <v>3400</v>
      </c>
      <c r="J584" s="440">
        <v>686.83607067000003</v>
      </c>
      <c r="K584" s="441">
        <v>2713.16392933</v>
      </c>
      <c r="L584" s="438">
        <v>0.20201060902058823</v>
      </c>
      <c r="M584" s="4"/>
      <c r="N584" s="25"/>
      <c r="O584" s="25"/>
      <c r="P584" s="45"/>
      <c r="Q584" s="45"/>
      <c r="R584" s="45"/>
      <c r="S584" s="45"/>
      <c r="T584" s="45"/>
      <c r="U584" s="45"/>
      <c r="V584" s="214"/>
      <c r="W584" s="215"/>
      <c r="X584" s="332"/>
      <c r="Y584" s="332"/>
      <c r="Z584" s="332"/>
      <c r="AA584" s="4"/>
      <c r="AB584" s="20"/>
      <c r="AC584" s="28"/>
      <c r="AD584" s="5"/>
      <c r="AE584" s="5"/>
      <c r="AF584" s="4"/>
      <c r="AG584" s="4"/>
      <c r="AH584" s="20"/>
    </row>
    <row r="585" spans="1:34" ht="24" customHeight="1" x14ac:dyDescent="0.2">
      <c r="A585" s="20"/>
      <c r="B585" s="705" t="s">
        <v>187</v>
      </c>
      <c r="C585" s="686">
        <v>600</v>
      </c>
      <c r="D585" s="686">
        <v>146.358</v>
      </c>
      <c r="E585" s="114">
        <v>453.642</v>
      </c>
      <c r="F585" s="438">
        <v>0.24393000000000001</v>
      </c>
      <c r="G585" s="34"/>
      <c r="H585" s="437" t="s">
        <v>304</v>
      </c>
      <c r="I585" s="114">
        <v>6657.5990582027371</v>
      </c>
      <c r="J585" s="114">
        <v>4102.6578369400004</v>
      </c>
      <c r="K585" s="442">
        <v>2554.9412212627367</v>
      </c>
      <c r="L585" s="438">
        <v>0.61623684470532536</v>
      </c>
      <c r="M585" s="4"/>
      <c r="N585" s="25"/>
      <c r="O585" s="25"/>
      <c r="P585" s="45"/>
      <c r="Q585" s="45"/>
      <c r="R585" s="45"/>
      <c r="S585" s="45"/>
      <c r="T585" s="45"/>
      <c r="U585" s="45"/>
      <c r="V585" s="214"/>
      <c r="W585" s="215"/>
      <c r="X585" s="332"/>
      <c r="Y585" s="332"/>
      <c r="Z585" s="332"/>
      <c r="AA585" s="4"/>
      <c r="AB585" s="20"/>
      <c r="AC585" s="28"/>
      <c r="AD585" s="5"/>
      <c r="AE585" s="5"/>
      <c r="AF585" s="4"/>
      <c r="AG585" s="4"/>
      <c r="AH585" s="20"/>
    </row>
    <row r="586" spans="1:34" ht="36.75" customHeight="1" x14ac:dyDescent="0.2">
      <c r="A586" s="20"/>
      <c r="B586" s="705" t="s">
        <v>302</v>
      </c>
      <c r="C586" s="686">
        <v>3750</v>
      </c>
      <c r="D586" s="686">
        <v>2668.2869999999998</v>
      </c>
      <c r="E586" s="114">
        <v>1081.7130000000002</v>
      </c>
      <c r="F586" s="438">
        <v>0.71154319999999993</v>
      </c>
      <c r="G586" s="34"/>
      <c r="H586" s="437" t="s">
        <v>190</v>
      </c>
      <c r="I586" s="114">
        <v>4700</v>
      </c>
      <c r="J586" s="114">
        <v>3801.1936697700003</v>
      </c>
      <c r="K586" s="442">
        <v>898.80633022999973</v>
      </c>
      <c r="L586" s="438">
        <v>0.80876461058936178</v>
      </c>
      <c r="M586" s="4"/>
      <c r="N586" s="25"/>
      <c r="O586" s="25"/>
      <c r="P586" s="45"/>
      <c r="Q586" s="45"/>
      <c r="R586" s="45"/>
      <c r="S586" s="45"/>
      <c r="T586" s="45"/>
      <c r="U586" s="45"/>
      <c r="V586" s="214"/>
      <c r="W586" s="215"/>
      <c r="X586" s="332"/>
      <c r="Y586" s="332"/>
      <c r="Z586" s="332"/>
      <c r="AA586" s="4"/>
      <c r="AB586" s="20"/>
      <c r="AC586" s="28"/>
      <c r="AD586" s="5"/>
      <c r="AE586" s="5"/>
      <c r="AF586" s="4"/>
      <c r="AG586" s="4"/>
      <c r="AH586" s="20"/>
    </row>
    <row r="587" spans="1:34" ht="24" customHeight="1" x14ac:dyDescent="0.2">
      <c r="A587" s="20"/>
      <c r="B587" s="705" t="s">
        <v>303</v>
      </c>
      <c r="C587" s="686">
        <v>6300</v>
      </c>
      <c r="D587" s="686">
        <v>3664.404</v>
      </c>
      <c r="E587" s="114">
        <v>2635.596</v>
      </c>
      <c r="F587" s="438">
        <v>0.5816514285714286</v>
      </c>
      <c r="G587" s="34"/>
      <c r="H587" s="437" t="s">
        <v>188</v>
      </c>
      <c r="I587" s="114">
        <v>90</v>
      </c>
      <c r="J587" s="114">
        <v>0</v>
      </c>
      <c r="K587" s="442">
        <v>90</v>
      </c>
      <c r="L587" s="438">
        <v>0</v>
      </c>
      <c r="M587" s="4"/>
      <c r="N587" s="25"/>
      <c r="O587" s="25"/>
      <c r="P587" s="45"/>
      <c r="Q587" s="45"/>
      <c r="R587" s="45"/>
      <c r="S587" s="45"/>
      <c r="T587" s="45"/>
      <c r="U587" s="45"/>
      <c r="V587" s="214"/>
      <c r="W587" s="215"/>
      <c r="X587" s="332"/>
      <c r="Y587" s="332"/>
      <c r="Z587" s="332"/>
      <c r="AA587" s="4"/>
      <c r="AB587" s="20"/>
      <c r="AC587" s="28"/>
      <c r="AD587" s="5"/>
      <c r="AE587" s="5"/>
      <c r="AF587" s="4"/>
      <c r="AG587" s="4"/>
      <c r="AH587" s="20"/>
    </row>
    <row r="588" spans="1:34" ht="24" customHeight="1" x14ac:dyDescent="0.2">
      <c r="A588" s="20"/>
      <c r="B588" s="705" t="s">
        <v>304</v>
      </c>
      <c r="C588" s="686">
        <v>20304.923038994071</v>
      </c>
      <c r="D588" s="686">
        <v>15126.082</v>
      </c>
      <c r="E588" s="114">
        <v>5178.8410389940709</v>
      </c>
      <c r="F588" s="438">
        <v>0.74494653197904281</v>
      </c>
      <c r="G588" s="34"/>
      <c r="H588" s="437" t="s">
        <v>305</v>
      </c>
      <c r="I588" s="114">
        <v>400</v>
      </c>
      <c r="J588" s="114">
        <v>144.01747325000002</v>
      </c>
      <c r="K588" s="442">
        <v>255.98252674999998</v>
      </c>
      <c r="L588" s="438">
        <v>0.36004368312500007</v>
      </c>
      <c r="M588" s="4"/>
      <c r="N588" s="25"/>
      <c r="O588" s="25"/>
      <c r="P588" s="45"/>
      <c r="Q588" s="45"/>
      <c r="R588" s="45"/>
      <c r="S588" s="45"/>
      <c r="T588" s="45"/>
      <c r="U588" s="45"/>
      <c r="V588" s="214"/>
      <c r="W588" s="215"/>
      <c r="X588" s="332"/>
      <c r="Y588" s="332"/>
      <c r="Z588" s="332"/>
      <c r="AA588" s="4"/>
      <c r="AB588" s="20"/>
      <c r="AC588" s="28"/>
      <c r="AD588" s="5"/>
      <c r="AE588" s="5"/>
      <c r="AF588" s="4"/>
      <c r="AG588" s="4"/>
      <c r="AH588" s="20"/>
    </row>
    <row r="589" spans="1:34" ht="24" customHeight="1" thickBot="1" x14ac:dyDescent="0.25">
      <c r="A589" s="20"/>
      <c r="B589" s="705" t="s">
        <v>188</v>
      </c>
      <c r="C589" s="686">
        <v>1750</v>
      </c>
      <c r="D589" s="686">
        <v>1022.119</v>
      </c>
      <c r="E589" s="114">
        <v>727.88099999999997</v>
      </c>
      <c r="F589" s="438">
        <v>0.58406800000000003</v>
      </c>
      <c r="G589" s="34"/>
      <c r="H589" s="443" t="s">
        <v>306</v>
      </c>
      <c r="I589" s="444">
        <v>25619.189798490566</v>
      </c>
      <c r="J589" s="444">
        <v>13359.369219334598</v>
      </c>
      <c r="K589" s="445">
        <v>12259.820579155969</v>
      </c>
      <c r="L589" s="438">
        <v>0.5214594733250193</v>
      </c>
      <c r="M589" s="4"/>
      <c r="N589" s="25"/>
      <c r="O589" s="25"/>
      <c r="P589" s="45"/>
      <c r="Q589" s="45"/>
      <c r="R589" s="45"/>
      <c r="S589" s="45"/>
      <c r="T589" s="45"/>
      <c r="U589" s="45"/>
      <c r="V589" s="214"/>
      <c r="W589" s="215"/>
      <c r="X589" s="332"/>
      <c r="Y589" s="332"/>
      <c r="Z589" s="332"/>
      <c r="AA589" s="4"/>
      <c r="AB589" s="20"/>
      <c r="AC589" s="28"/>
      <c r="AD589" s="5"/>
      <c r="AE589" s="5"/>
      <c r="AF589" s="4"/>
      <c r="AG589" s="4"/>
      <c r="AH589" s="20"/>
    </row>
    <row r="590" spans="1:34" ht="49.5" customHeight="1" thickBot="1" x14ac:dyDescent="0.25">
      <c r="A590" s="20"/>
      <c r="B590" s="706" t="s">
        <v>334</v>
      </c>
      <c r="C590" s="707">
        <v>29578.784697735842</v>
      </c>
      <c r="D590" s="707">
        <v>19481.842000000001</v>
      </c>
      <c r="E590" s="444">
        <v>10096.942697735842</v>
      </c>
      <c r="F590" s="438">
        <v>0.65864240870894442</v>
      </c>
      <c r="G590" s="446"/>
      <c r="H590" s="434" t="s">
        <v>346</v>
      </c>
      <c r="I590" s="447">
        <f>SUM(I584:I589)</f>
        <v>40866.788856693303</v>
      </c>
      <c r="J590" s="447">
        <f>SUM(J584:J589)</f>
        <v>22094.0742699646</v>
      </c>
      <c r="K590" s="448">
        <f>SUM(K584:K589)</f>
        <v>18772.714586728704</v>
      </c>
      <c r="L590" s="449">
        <f>J590/I590</f>
        <v>0.54063641622152936</v>
      </c>
      <c r="M590" s="4"/>
      <c r="N590" s="25"/>
      <c r="O590" s="25"/>
      <c r="P590" s="45"/>
      <c r="Q590" s="45"/>
      <c r="R590" s="45"/>
      <c r="S590" s="45"/>
      <c r="T590" s="45"/>
      <c r="U590" s="45"/>
      <c r="V590" s="214"/>
      <c r="W590" s="215"/>
      <c r="X590" s="332"/>
      <c r="Y590" s="332"/>
      <c r="Z590" s="332"/>
      <c r="AA590" s="4"/>
      <c r="AB590" s="20"/>
      <c r="AC590" s="28"/>
      <c r="AD590" s="5"/>
      <c r="AE590" s="5"/>
      <c r="AF590" s="4"/>
      <c r="AG590" s="4"/>
      <c r="AH590" s="20"/>
    </row>
    <row r="591" spans="1:34" s="27" customFormat="1" ht="24" customHeight="1" thickBot="1" x14ac:dyDescent="0.25">
      <c r="A591" s="24"/>
      <c r="B591" s="704" t="s">
        <v>335</v>
      </c>
      <c r="C591" s="708">
        <f>SUM(C584:C590)</f>
        <v>69033.707736729906</v>
      </c>
      <c r="D591" s="708">
        <f>SUM(D584:D590)</f>
        <v>45727.036</v>
      </c>
      <c r="E591" s="530">
        <f>SUM(E584:E590)</f>
        <v>23306.671736729913</v>
      </c>
      <c r="F591" s="449">
        <f>D591/C591</f>
        <v>0.66238707870634317</v>
      </c>
      <c r="G591" s="34"/>
      <c r="H591" s="60"/>
      <c r="I591" s="450"/>
      <c r="J591" s="450"/>
      <c r="K591" s="451"/>
      <c r="L591" s="452"/>
      <c r="M591" s="111"/>
      <c r="N591" s="63"/>
      <c r="O591" s="63"/>
      <c r="P591" s="430"/>
      <c r="Q591" s="459"/>
      <c r="R591" s="459"/>
      <c r="S591" s="518"/>
      <c r="T591" s="518"/>
      <c r="U591" s="459"/>
      <c r="V591" s="285"/>
      <c r="W591" s="334"/>
      <c r="X591" s="335"/>
      <c r="Y591" s="335"/>
      <c r="Z591" s="335"/>
      <c r="AA591" s="111"/>
      <c r="AB591" s="24"/>
      <c r="AC591" s="112"/>
      <c r="AD591" s="113"/>
      <c r="AE591" s="113"/>
      <c r="AF591" s="111"/>
      <c r="AG591" s="111"/>
      <c r="AH591" s="24"/>
    </row>
    <row r="592" spans="1:34" x14ac:dyDescent="0.2">
      <c r="A592" s="20"/>
      <c r="B592" s="709" t="s">
        <v>365</v>
      </c>
      <c r="D592" s="710"/>
      <c r="G592" s="34"/>
      <c r="H592" s="4"/>
      <c r="I592" s="453"/>
      <c r="J592" s="28"/>
      <c r="K592" s="5"/>
      <c r="L592" s="389"/>
      <c r="M592" s="389"/>
      <c r="N592" s="25"/>
      <c r="O592" s="25"/>
      <c r="P592" s="45"/>
      <c r="Q592" s="45"/>
      <c r="R592" s="45"/>
      <c r="S592" s="45"/>
      <c r="T592" s="45"/>
      <c r="U592" s="45"/>
      <c r="V592" s="214"/>
      <c r="W592" s="215"/>
      <c r="X592" s="332"/>
      <c r="Y592" s="332"/>
      <c r="Z592" s="332"/>
      <c r="AA592" s="4"/>
      <c r="AB592" s="20"/>
      <c r="AC592" s="28"/>
      <c r="AD592" s="5"/>
      <c r="AE592" s="5"/>
      <c r="AF592" s="4"/>
      <c r="AG592" s="4"/>
      <c r="AH592" s="20"/>
    </row>
    <row r="593" spans="1:34" ht="21" customHeight="1" x14ac:dyDescent="0.2">
      <c r="A593" s="20"/>
      <c r="C593" s="711"/>
      <c r="D593" s="712"/>
      <c r="E593" s="394"/>
      <c r="F593" s="469"/>
      <c r="G593" s="470"/>
      <c r="H593" s="471"/>
      <c r="I593" s="472"/>
      <c r="J593" s="473"/>
      <c r="K593" s="5"/>
      <c r="L593" s="389"/>
      <c r="M593" s="4"/>
      <c r="N593" s="25"/>
      <c r="O593" s="25"/>
      <c r="P593" s="45"/>
      <c r="Q593" s="45"/>
      <c r="R593" s="45"/>
      <c r="S593" s="45"/>
      <c r="T593" s="45"/>
      <c r="U593" s="45"/>
      <c r="V593" s="214"/>
      <c r="W593" s="215"/>
      <c r="X593" s="332"/>
      <c r="Y593" s="332"/>
      <c r="Z593" s="332"/>
      <c r="AA593" s="4"/>
      <c r="AB593" s="20"/>
      <c r="AC593" s="28"/>
      <c r="AD593" s="5"/>
      <c r="AE593" s="5"/>
      <c r="AF593" s="4"/>
      <c r="AG593" s="4"/>
      <c r="AH593" s="20"/>
    </row>
    <row r="594" spans="1:34" x14ac:dyDescent="0.2">
      <c r="A594" s="20"/>
      <c r="F594" s="17"/>
      <c r="G594" s="34"/>
      <c r="H594" s="22"/>
      <c r="I594" s="31"/>
      <c r="J594" s="28"/>
      <c r="K594" s="5"/>
      <c r="L594" s="389"/>
      <c r="M594" s="4"/>
      <c r="N594" s="25"/>
      <c r="O594" s="25"/>
      <c r="P594" s="45"/>
      <c r="Q594" s="45"/>
      <c r="R594" s="45"/>
      <c r="S594" s="45"/>
      <c r="T594" s="45"/>
      <c r="U594" s="45"/>
      <c r="V594" s="214"/>
      <c r="W594" s="215"/>
      <c r="X594" s="332"/>
      <c r="Y594" s="332"/>
      <c r="Z594" s="332"/>
      <c r="AA594" s="4"/>
      <c r="AB594" s="20"/>
      <c r="AC594" s="28"/>
      <c r="AD594" s="5"/>
      <c r="AE594" s="5"/>
      <c r="AF594" s="4"/>
      <c r="AG594" s="4"/>
      <c r="AH594" s="20"/>
    </row>
    <row r="595" spans="1:34" x14ac:dyDescent="0.2">
      <c r="A595" s="20"/>
      <c r="F595" s="17"/>
      <c r="G595" s="34"/>
      <c r="H595" s="22"/>
      <c r="I595" s="31"/>
      <c r="J595" s="28"/>
      <c r="K595" s="5"/>
      <c r="L595" s="389"/>
      <c r="M595" s="4"/>
      <c r="N595" s="25"/>
      <c r="O595" s="25"/>
      <c r="P595" s="45"/>
      <c r="Q595" s="45"/>
      <c r="R595" s="45"/>
      <c r="S595" s="45"/>
      <c r="T595" s="45"/>
      <c r="U595" s="45"/>
      <c r="V595" s="214"/>
      <c r="W595" s="215"/>
      <c r="X595" s="332"/>
      <c r="Y595" s="332"/>
      <c r="Z595" s="332"/>
      <c r="AA595" s="4"/>
      <c r="AB595" s="20"/>
      <c r="AC595" s="28"/>
      <c r="AD595" s="5"/>
      <c r="AE595" s="5"/>
      <c r="AF595" s="4"/>
      <c r="AG595" s="4"/>
      <c r="AH595" s="20"/>
    </row>
    <row r="596" spans="1:34" x14ac:dyDescent="0.2">
      <c r="A596" s="20"/>
      <c r="F596" s="17"/>
      <c r="G596" s="34"/>
      <c r="H596" s="22"/>
      <c r="I596" s="31"/>
      <c r="J596" s="28"/>
      <c r="K596" s="5"/>
      <c r="L596" s="389"/>
      <c r="M596" s="4"/>
      <c r="N596" s="25"/>
      <c r="O596" s="25"/>
      <c r="P596" s="45"/>
      <c r="Q596" s="45"/>
      <c r="R596" s="45"/>
      <c r="S596" s="45"/>
      <c r="T596" s="45"/>
      <c r="U596" s="45"/>
      <c r="V596" s="214"/>
      <c r="W596" s="215"/>
      <c r="X596" s="332"/>
      <c r="Y596" s="332"/>
      <c r="Z596" s="332"/>
    </row>
    <row r="597" spans="1:34" ht="71.25" customHeight="1" x14ac:dyDescent="0.2">
      <c r="A597" s="20"/>
      <c r="F597" s="17"/>
      <c r="G597" s="34"/>
      <c r="H597" s="22"/>
      <c r="I597" s="31"/>
      <c r="J597" s="28"/>
      <c r="K597" s="5"/>
      <c r="L597" s="389"/>
      <c r="M597" s="4"/>
      <c r="N597" s="25"/>
      <c r="O597" s="25"/>
      <c r="P597" s="45"/>
      <c r="Q597" s="45"/>
      <c r="R597" s="45"/>
      <c r="S597" s="45"/>
      <c r="T597" s="45"/>
      <c r="U597" s="45"/>
      <c r="V597" s="214"/>
      <c r="W597" s="215"/>
      <c r="X597" s="332"/>
      <c r="Y597" s="332"/>
      <c r="Z597" s="332"/>
    </row>
    <row r="598" spans="1:34" ht="16.5" customHeight="1" x14ac:dyDescent="0.2">
      <c r="A598" s="20"/>
      <c r="F598" s="17"/>
      <c r="G598" s="34"/>
      <c r="H598" s="22"/>
      <c r="I598" s="31"/>
      <c r="J598" s="28"/>
      <c r="K598" s="5"/>
      <c r="L598" s="389"/>
      <c r="M598" s="4"/>
      <c r="N598" s="25"/>
      <c r="O598" s="25"/>
      <c r="P598" s="45"/>
      <c r="Q598" s="45"/>
      <c r="R598" s="45"/>
      <c r="S598" s="45"/>
      <c r="T598" s="45"/>
      <c r="U598" s="45"/>
      <c r="V598" s="214"/>
      <c r="W598" s="215"/>
      <c r="X598" s="332"/>
      <c r="Y598" s="332"/>
      <c r="Z598" s="332"/>
    </row>
    <row r="599" spans="1:34" x14ac:dyDescent="0.2">
      <c r="A599" s="20"/>
      <c r="F599" s="17"/>
      <c r="G599" s="34"/>
      <c r="H599" s="4"/>
      <c r="I599" s="20"/>
      <c r="J599" s="28"/>
      <c r="K599" s="5"/>
      <c r="L599" s="389"/>
      <c r="M599" s="4"/>
      <c r="N599" s="25"/>
      <c r="O599" s="25"/>
      <c r="P599" s="45"/>
      <c r="Q599" s="45"/>
      <c r="R599" s="45"/>
      <c r="S599" s="45"/>
      <c r="T599" s="45"/>
      <c r="U599" s="45"/>
      <c r="V599" s="214"/>
      <c r="W599" s="215"/>
      <c r="X599" s="332"/>
      <c r="Y599" s="332"/>
      <c r="Z599" s="332"/>
    </row>
    <row r="600" spans="1:34" x14ac:dyDescent="0.2">
      <c r="F600" s="17"/>
      <c r="G600" s="34"/>
      <c r="H600" s="4"/>
      <c r="I600" s="20"/>
      <c r="J600" s="28"/>
      <c r="K600" s="5"/>
      <c r="L600" s="389"/>
      <c r="M600" s="22"/>
      <c r="N600" s="25"/>
      <c r="O600" s="25"/>
      <c r="P600" s="45"/>
      <c r="Q600" s="45"/>
      <c r="R600" s="45"/>
      <c r="S600" s="45"/>
      <c r="T600" s="45"/>
      <c r="U600" s="45"/>
      <c r="V600" s="214"/>
      <c r="W600" s="215"/>
      <c r="X600" s="332"/>
      <c r="Y600" s="332"/>
      <c r="Z600" s="332"/>
    </row>
    <row r="601" spans="1:34" x14ac:dyDescent="0.2">
      <c r="F601" s="17"/>
      <c r="G601" s="34"/>
      <c r="H601" s="4"/>
      <c r="I601" s="20"/>
      <c r="J601" s="28"/>
      <c r="K601" s="5"/>
      <c r="L601" s="389"/>
      <c r="M601" s="22"/>
      <c r="N601" s="25"/>
      <c r="O601" s="25"/>
      <c r="P601" s="45"/>
      <c r="Q601" s="45"/>
      <c r="R601" s="45"/>
      <c r="S601" s="45"/>
      <c r="T601" s="45"/>
      <c r="U601" s="45"/>
      <c r="V601" s="214"/>
      <c r="W601" s="215"/>
      <c r="X601" s="332"/>
      <c r="Y601" s="332"/>
      <c r="Z601" s="332"/>
    </row>
    <row r="602" spans="1:34" x14ac:dyDescent="0.2">
      <c r="F602" s="17"/>
      <c r="G602" s="34"/>
      <c r="H602" s="4"/>
      <c r="I602" s="20"/>
      <c r="J602" s="28"/>
      <c r="K602" s="5"/>
      <c r="L602" s="389"/>
      <c r="M602" s="22"/>
      <c r="N602" s="25"/>
      <c r="O602" s="25"/>
      <c r="P602" s="45"/>
      <c r="Q602" s="45"/>
      <c r="R602" s="45"/>
      <c r="S602" s="45"/>
      <c r="T602" s="45"/>
      <c r="U602" s="45"/>
      <c r="V602" s="214"/>
      <c r="W602" s="215"/>
      <c r="X602" s="332"/>
      <c r="Y602" s="332"/>
      <c r="Z602" s="332"/>
    </row>
    <row r="603" spans="1:34" x14ac:dyDescent="0.2">
      <c r="F603" s="17"/>
      <c r="G603" s="34"/>
      <c r="H603" s="4"/>
      <c r="I603" s="20"/>
      <c r="J603" s="28"/>
      <c r="K603" s="5"/>
      <c r="L603" s="389"/>
      <c r="M603" s="22"/>
      <c r="N603" s="25"/>
      <c r="O603" s="25"/>
      <c r="P603" s="45"/>
      <c r="Q603" s="45"/>
      <c r="R603" s="45"/>
      <c r="S603" s="45"/>
      <c r="T603" s="45"/>
      <c r="U603" s="45"/>
      <c r="V603" s="214"/>
      <c r="W603" s="215"/>
      <c r="X603" s="332"/>
      <c r="Y603" s="332"/>
      <c r="Z603" s="332"/>
    </row>
    <row r="604" spans="1:34" x14ac:dyDescent="0.2">
      <c r="F604" s="17"/>
      <c r="G604" s="34"/>
      <c r="H604" s="4"/>
      <c r="I604" s="20"/>
      <c r="J604" s="28"/>
      <c r="K604" s="5"/>
      <c r="L604" s="389"/>
      <c r="M604" s="22"/>
      <c r="N604" s="25"/>
      <c r="O604" s="25"/>
      <c r="P604" s="45"/>
      <c r="Q604" s="45"/>
      <c r="R604" s="45"/>
      <c r="S604" s="45"/>
      <c r="T604" s="45"/>
      <c r="U604" s="45"/>
      <c r="V604" s="214"/>
      <c r="W604" s="215"/>
      <c r="X604" s="332"/>
      <c r="Y604" s="332"/>
      <c r="Z604" s="332"/>
    </row>
    <row r="605" spans="1:34" x14ac:dyDescent="0.2">
      <c r="F605" s="17"/>
      <c r="G605" s="34"/>
      <c r="H605" s="4"/>
      <c r="I605" s="20"/>
      <c r="J605" s="28"/>
      <c r="K605" s="5"/>
      <c r="L605" s="389"/>
      <c r="M605" s="22"/>
      <c r="N605" s="25"/>
      <c r="O605" s="25"/>
      <c r="P605" s="45"/>
      <c r="Q605" s="45"/>
      <c r="R605" s="45"/>
      <c r="S605" s="45"/>
      <c r="T605" s="45"/>
      <c r="U605" s="45"/>
      <c r="V605" s="214"/>
      <c r="W605" s="215"/>
      <c r="X605" s="332"/>
      <c r="Y605" s="332"/>
      <c r="Z605" s="332"/>
    </row>
    <row r="606" spans="1:34" x14ac:dyDescent="0.2">
      <c r="F606" s="17"/>
      <c r="G606" s="34"/>
      <c r="H606" s="4"/>
      <c r="I606" s="20"/>
      <c r="J606" s="28"/>
      <c r="K606" s="5"/>
      <c r="L606" s="389"/>
      <c r="M606" s="22"/>
      <c r="N606" s="25"/>
      <c r="O606" s="25"/>
      <c r="P606" s="45"/>
      <c r="Q606" s="45"/>
      <c r="R606" s="45"/>
      <c r="S606" s="45"/>
      <c r="T606" s="45"/>
      <c r="U606" s="45"/>
      <c r="V606" s="214"/>
      <c r="W606" s="215"/>
      <c r="X606" s="332"/>
      <c r="Y606" s="332"/>
      <c r="Z606" s="332"/>
    </row>
    <row r="607" spans="1:34" x14ac:dyDescent="0.2">
      <c r="F607" s="17"/>
      <c r="G607" s="34"/>
      <c r="H607" s="4"/>
      <c r="I607" s="20"/>
      <c r="J607" s="28"/>
      <c r="K607" s="5"/>
      <c r="L607" s="389"/>
      <c r="M607" s="22"/>
      <c r="N607" s="25"/>
      <c r="O607" s="25"/>
      <c r="P607" s="45"/>
      <c r="Q607" s="45"/>
      <c r="R607" s="45"/>
      <c r="S607" s="45"/>
      <c r="T607" s="45"/>
      <c r="U607" s="45"/>
      <c r="V607" s="214"/>
      <c r="W607" s="215"/>
      <c r="X607" s="332"/>
      <c r="Y607" s="332"/>
      <c r="Z607" s="332"/>
    </row>
    <row r="608" spans="1:34" x14ac:dyDescent="0.2">
      <c r="F608" s="17"/>
      <c r="G608" s="34"/>
      <c r="H608" s="4"/>
      <c r="I608" s="20"/>
      <c r="J608" s="28"/>
      <c r="K608" s="5"/>
      <c r="L608" s="389"/>
      <c r="M608" s="22"/>
      <c r="N608" s="25"/>
      <c r="O608" s="25"/>
      <c r="P608" s="45"/>
      <c r="Q608" s="45"/>
      <c r="R608" s="45"/>
      <c r="S608" s="45"/>
      <c r="T608" s="45"/>
      <c r="U608" s="45"/>
      <c r="V608" s="214"/>
      <c r="W608" s="215"/>
      <c r="X608" s="332"/>
      <c r="Y608" s="332"/>
      <c r="Z608" s="332"/>
    </row>
    <row r="609" spans="2:26" x14ac:dyDescent="0.2">
      <c r="F609" s="17"/>
      <c r="G609" s="34"/>
      <c r="H609" s="4"/>
      <c r="I609" s="20"/>
      <c r="J609" s="28"/>
      <c r="K609" s="5"/>
      <c r="L609" s="389"/>
      <c r="M609" s="22"/>
      <c r="N609" s="25"/>
      <c r="O609" s="25"/>
      <c r="P609" s="45"/>
      <c r="Q609" s="45"/>
      <c r="R609" s="45"/>
      <c r="S609" s="45"/>
      <c r="T609" s="45"/>
      <c r="U609" s="45"/>
      <c r="V609" s="214"/>
      <c r="W609" s="215"/>
      <c r="X609" s="332"/>
      <c r="Y609" s="332"/>
      <c r="Z609" s="332"/>
    </row>
    <row r="610" spans="2:26" x14ac:dyDescent="0.2">
      <c r="F610" s="17"/>
      <c r="G610" s="34"/>
      <c r="H610" s="4"/>
      <c r="I610" s="20"/>
      <c r="J610" s="28"/>
      <c r="K610" s="5"/>
      <c r="L610" s="389"/>
      <c r="M610" s="22"/>
      <c r="N610" s="25"/>
      <c r="O610" s="25"/>
      <c r="P610" s="45"/>
      <c r="Q610" s="45"/>
      <c r="R610" s="45"/>
      <c r="S610" s="45"/>
      <c r="T610" s="45"/>
      <c r="U610" s="45"/>
      <c r="V610" s="214"/>
      <c r="W610" s="215"/>
      <c r="X610" s="332"/>
      <c r="Y610" s="332"/>
      <c r="Z610" s="332"/>
    </row>
    <row r="611" spans="2:26" ht="3" customHeight="1" x14ac:dyDescent="0.2">
      <c r="F611" s="17"/>
      <c r="G611" s="34"/>
      <c r="H611" s="4"/>
      <c r="I611" s="20"/>
      <c r="J611" s="28"/>
      <c r="K611" s="5"/>
      <c r="L611" s="389"/>
      <c r="M611" s="22"/>
      <c r="N611" s="25"/>
      <c r="O611" s="25"/>
      <c r="P611" s="45"/>
      <c r="Q611" s="45"/>
      <c r="R611" s="45"/>
      <c r="S611" s="45"/>
      <c r="T611" s="45"/>
      <c r="U611" s="45"/>
      <c r="V611" s="214"/>
      <c r="W611" s="215"/>
      <c r="X611" s="332"/>
      <c r="Y611" s="332"/>
      <c r="Z611" s="332"/>
    </row>
    <row r="612" spans="2:26" ht="3.75" customHeight="1" x14ac:dyDescent="0.2">
      <c r="C612" s="396"/>
      <c r="F612" s="17"/>
      <c r="G612" s="34"/>
      <c r="H612" s="4"/>
      <c r="I612" s="20"/>
      <c r="J612" s="28"/>
      <c r="K612" s="5"/>
      <c r="L612" s="389"/>
      <c r="M612" s="22"/>
      <c r="N612" s="25"/>
      <c r="O612" s="25"/>
      <c r="P612" s="45"/>
      <c r="Q612" s="45"/>
      <c r="R612" s="45"/>
      <c r="S612" s="45"/>
      <c r="T612" s="45"/>
      <c r="U612" s="45"/>
      <c r="V612" s="214"/>
      <c r="W612" s="215"/>
      <c r="X612" s="332"/>
      <c r="Y612" s="332"/>
      <c r="Z612" s="332"/>
    </row>
    <row r="613" spans="2:26" ht="12.75" x14ac:dyDescent="0.2">
      <c r="B613" s="806" t="s">
        <v>521</v>
      </c>
      <c r="C613" s="806"/>
      <c r="D613" s="806"/>
    </row>
    <row r="614" spans="2:26" ht="12.75" x14ac:dyDescent="0.2">
      <c r="B614" s="806"/>
      <c r="C614" s="806"/>
      <c r="D614" s="806"/>
      <c r="E614" s="27"/>
      <c r="F614" s="582"/>
    </row>
    <row r="616" spans="2:26" ht="15" customHeight="1" x14ac:dyDescent="0.2">
      <c r="B616" s="803" t="s">
        <v>359</v>
      </c>
      <c r="C616" s="805" t="s">
        <v>358</v>
      </c>
      <c r="D616" s="805"/>
      <c r="E616" s="805" t="s">
        <v>228</v>
      </c>
      <c r="F616" s="805"/>
    </row>
    <row r="617" spans="2:26" x14ac:dyDescent="0.2">
      <c r="B617" s="804"/>
      <c r="C617" s="650" t="s">
        <v>59</v>
      </c>
      <c r="D617" s="713" t="s">
        <v>44</v>
      </c>
      <c r="E617" s="209" t="s">
        <v>59</v>
      </c>
      <c r="F617" s="455" t="s">
        <v>44</v>
      </c>
    </row>
    <row r="618" spans="2:26" ht="12.75" hidden="1" customHeight="1" x14ac:dyDescent="0.2">
      <c r="B618" s="714" t="s">
        <v>201</v>
      </c>
      <c r="C618" s="631">
        <v>0</v>
      </c>
      <c r="D618" s="632">
        <v>0</v>
      </c>
      <c r="E618" s="187">
        <v>0</v>
      </c>
      <c r="F618" s="188">
        <v>0</v>
      </c>
      <c r="G618" s="17"/>
      <c r="P618" s="17"/>
      <c r="Q618" s="17"/>
      <c r="R618" s="17"/>
      <c r="S618" s="17"/>
      <c r="T618" s="17"/>
      <c r="U618" s="17"/>
      <c r="V618" s="212"/>
    </row>
    <row r="619" spans="2:26" ht="45" x14ac:dyDescent="0.2">
      <c r="B619" s="715" t="s">
        <v>202</v>
      </c>
      <c r="C619" s="631">
        <v>2</v>
      </c>
      <c r="D619" s="632">
        <v>12766000</v>
      </c>
      <c r="E619" s="187">
        <v>0</v>
      </c>
      <c r="F619" s="188">
        <v>0</v>
      </c>
    </row>
    <row r="620" spans="2:26" ht="105" hidden="1" x14ac:dyDescent="0.2">
      <c r="B620" s="714" t="s">
        <v>270</v>
      </c>
      <c r="C620" s="631">
        <v>0</v>
      </c>
      <c r="D620" s="632">
        <v>0</v>
      </c>
      <c r="E620" s="187">
        <v>0</v>
      </c>
      <c r="F620" s="188">
        <v>0</v>
      </c>
    </row>
    <row r="621" spans="2:26" ht="45" x14ac:dyDescent="0.2">
      <c r="B621" s="714" t="s">
        <v>203</v>
      </c>
      <c r="C621" s="631">
        <v>0</v>
      </c>
      <c r="D621" s="632">
        <v>0</v>
      </c>
      <c r="E621" s="187">
        <v>1</v>
      </c>
      <c r="F621" s="188">
        <v>21292771</v>
      </c>
    </row>
    <row r="622" spans="2:26" ht="45" hidden="1" x14ac:dyDescent="0.2">
      <c r="B622" s="715" t="s">
        <v>360</v>
      </c>
      <c r="C622" s="631">
        <v>0</v>
      </c>
      <c r="D622" s="632">
        <v>0</v>
      </c>
      <c r="E622" s="187">
        <v>0</v>
      </c>
      <c r="F622" s="188">
        <v>0</v>
      </c>
    </row>
    <row r="623" spans="2:26" ht="75" hidden="1" x14ac:dyDescent="0.2">
      <c r="B623" s="714" t="s">
        <v>205</v>
      </c>
      <c r="C623" s="631">
        <v>0</v>
      </c>
      <c r="D623" s="632">
        <v>0</v>
      </c>
      <c r="E623" s="187">
        <v>0</v>
      </c>
      <c r="F623" s="188">
        <v>0</v>
      </c>
    </row>
    <row r="624" spans="2:26" ht="90" hidden="1" x14ac:dyDescent="0.2">
      <c r="B624" s="714" t="s">
        <v>206</v>
      </c>
      <c r="C624" s="631">
        <v>0</v>
      </c>
      <c r="D624" s="632">
        <v>0</v>
      </c>
      <c r="E624" s="187">
        <v>0</v>
      </c>
      <c r="F624" s="188">
        <v>0</v>
      </c>
    </row>
    <row r="625" spans="2:29" ht="45" hidden="1" x14ac:dyDescent="0.2">
      <c r="B625" s="714" t="s">
        <v>300</v>
      </c>
      <c r="C625" s="631">
        <v>0</v>
      </c>
      <c r="D625" s="632">
        <v>0</v>
      </c>
      <c r="E625" s="187">
        <v>0</v>
      </c>
      <c r="F625" s="188">
        <v>0</v>
      </c>
    </row>
    <row r="626" spans="2:29" ht="30" hidden="1" x14ac:dyDescent="0.2">
      <c r="B626" s="714" t="s">
        <v>271</v>
      </c>
      <c r="C626" s="631">
        <v>0</v>
      </c>
      <c r="D626" s="632">
        <v>0</v>
      </c>
      <c r="E626" s="187">
        <v>0</v>
      </c>
      <c r="F626" s="188">
        <v>0</v>
      </c>
    </row>
    <row r="627" spans="2:29" ht="30" x14ac:dyDescent="0.2">
      <c r="B627" s="716" t="s">
        <v>269</v>
      </c>
      <c r="C627" s="717">
        <f>SUM(C618:C626)</f>
        <v>2</v>
      </c>
      <c r="D627" s="718">
        <f>SUM(D618:D626)</f>
        <v>12766000</v>
      </c>
      <c r="E627" s="456">
        <f>SUM(E618:E626)</f>
        <v>1</v>
      </c>
      <c r="F627" s="457">
        <f>SUM(F618:F626)</f>
        <v>21292771</v>
      </c>
    </row>
    <row r="630" spans="2:29" ht="12.75" x14ac:dyDescent="0.2">
      <c r="B630" s="761" t="s">
        <v>466</v>
      </c>
      <c r="C630" s="761"/>
      <c r="D630" s="761"/>
      <c r="E630" s="761"/>
      <c r="F630" s="582"/>
    </row>
    <row r="632" spans="2:29" x14ac:dyDescent="0.2">
      <c r="B632" s="719" t="s">
        <v>28</v>
      </c>
      <c r="C632" s="720" t="s">
        <v>465</v>
      </c>
      <c r="D632" s="720" t="s">
        <v>44</v>
      </c>
      <c r="E632" s="527" t="s">
        <v>193</v>
      </c>
      <c r="F632" s="527" t="s">
        <v>44</v>
      </c>
      <c r="Y632" s="212" t="s">
        <v>28</v>
      </c>
      <c r="Z632" s="212" t="s">
        <v>465</v>
      </c>
      <c r="AA632" s="17" t="s">
        <v>44</v>
      </c>
      <c r="AB632" s="17" t="s">
        <v>193</v>
      </c>
      <c r="AC632" s="17" t="s">
        <v>44</v>
      </c>
    </row>
    <row r="633" spans="2:29" x14ac:dyDescent="0.2">
      <c r="B633" s="396" t="s">
        <v>60</v>
      </c>
      <c r="C633" s="531">
        <v>1</v>
      </c>
      <c r="D633" s="721">
        <v>5.3659999999999997</v>
      </c>
      <c r="E633" s="30">
        <v>0</v>
      </c>
      <c r="F633" s="30">
        <v>0</v>
      </c>
      <c r="Y633" s="212" t="s">
        <v>60</v>
      </c>
      <c r="Z633" s="212">
        <v>1</v>
      </c>
      <c r="AA633" s="17">
        <v>5.3659999999999997</v>
      </c>
      <c r="AB633" s="17">
        <v>0</v>
      </c>
      <c r="AC633" s="17">
        <v>0</v>
      </c>
    </row>
    <row r="634" spans="2:29" x14ac:dyDescent="0.2">
      <c r="B634" s="396" t="s">
        <v>33</v>
      </c>
      <c r="C634" s="531">
        <v>1</v>
      </c>
      <c r="D634" s="721">
        <v>5.0449999999999999</v>
      </c>
      <c r="E634" s="30">
        <v>0</v>
      </c>
      <c r="F634" s="30">
        <v>0</v>
      </c>
      <c r="Y634" s="212" t="s">
        <v>33</v>
      </c>
      <c r="Z634" s="212">
        <v>1</v>
      </c>
      <c r="AA634" s="17">
        <v>5.0449999999999999</v>
      </c>
      <c r="AB634" s="17">
        <v>0</v>
      </c>
      <c r="AC634" s="17">
        <v>0</v>
      </c>
    </row>
    <row r="635" spans="2:29" x14ac:dyDescent="0.2">
      <c r="B635" s="396" t="s">
        <v>34</v>
      </c>
      <c r="C635" s="531">
        <v>1</v>
      </c>
      <c r="D635" s="721">
        <v>4.9169999999999998</v>
      </c>
      <c r="E635" s="30">
        <v>0</v>
      </c>
      <c r="F635" s="30">
        <v>0</v>
      </c>
      <c r="Y635" s="212" t="s">
        <v>34</v>
      </c>
      <c r="Z635" s="212">
        <v>1</v>
      </c>
      <c r="AA635" s="17">
        <v>4.9169999999999998</v>
      </c>
      <c r="AB635" s="17">
        <v>0</v>
      </c>
      <c r="AC635" s="17">
        <v>0</v>
      </c>
    </row>
    <row r="636" spans="2:29" x14ac:dyDescent="0.2">
      <c r="B636" s="396" t="s">
        <v>35</v>
      </c>
      <c r="C636" s="531">
        <v>1</v>
      </c>
      <c r="D636" s="721">
        <v>5.0640000000000001</v>
      </c>
      <c r="E636" s="30">
        <v>0</v>
      </c>
      <c r="F636" s="30">
        <v>0</v>
      </c>
      <c r="Y636" s="212" t="s">
        <v>35</v>
      </c>
      <c r="Z636" s="212">
        <v>1</v>
      </c>
      <c r="AA636" s="17">
        <v>5.0640000000000001</v>
      </c>
      <c r="AB636" s="17">
        <v>0</v>
      </c>
      <c r="AC636" s="17">
        <v>0</v>
      </c>
    </row>
    <row r="637" spans="2:29" x14ac:dyDescent="0.2">
      <c r="B637" s="396" t="s">
        <v>36</v>
      </c>
      <c r="C637" s="531">
        <v>2</v>
      </c>
      <c r="D637" s="721">
        <v>12.92</v>
      </c>
      <c r="E637" s="30">
        <v>1</v>
      </c>
      <c r="F637" s="528">
        <v>25.288903999999999</v>
      </c>
      <c r="Y637" s="212" t="s">
        <v>36</v>
      </c>
      <c r="Z637" s="212">
        <v>2</v>
      </c>
      <c r="AA637" s="17">
        <v>12.92</v>
      </c>
      <c r="AB637" s="17">
        <v>1</v>
      </c>
      <c r="AC637" s="17">
        <v>25.288903999999999</v>
      </c>
    </row>
    <row r="638" spans="2:29" x14ac:dyDescent="0.2">
      <c r="B638" s="396" t="s">
        <v>32</v>
      </c>
      <c r="C638" s="531">
        <v>3</v>
      </c>
      <c r="D638" s="721">
        <v>21.92</v>
      </c>
      <c r="E638" s="30">
        <v>0</v>
      </c>
      <c r="F638" s="528">
        <v>0</v>
      </c>
      <c r="Y638" s="212" t="s">
        <v>32</v>
      </c>
      <c r="Z638" s="212">
        <v>0</v>
      </c>
      <c r="AA638" s="17">
        <v>0</v>
      </c>
      <c r="AB638" s="17">
        <v>0</v>
      </c>
      <c r="AC638" s="17">
        <v>0</v>
      </c>
    </row>
    <row r="639" spans="2:29" ht="13.5" customHeight="1" x14ac:dyDescent="0.2">
      <c r="B639" s="396" t="s">
        <v>37</v>
      </c>
      <c r="C639" s="531">
        <v>2</v>
      </c>
      <c r="D639" s="721">
        <v>10.488</v>
      </c>
      <c r="E639" s="30">
        <v>0</v>
      </c>
      <c r="F639" s="528">
        <v>0</v>
      </c>
      <c r="Y639" s="212" t="s">
        <v>37</v>
      </c>
      <c r="Z639" s="212">
        <v>0</v>
      </c>
      <c r="AA639" s="17">
        <v>0</v>
      </c>
      <c r="AB639" s="17">
        <v>0</v>
      </c>
      <c r="AC639" s="17">
        <v>0</v>
      </c>
    </row>
    <row r="640" spans="2:29" ht="13.5" customHeight="1" x14ac:dyDescent="0.2">
      <c r="B640" s="396" t="s">
        <v>38</v>
      </c>
      <c r="C640" s="531">
        <v>1</v>
      </c>
      <c r="D640" s="721">
        <v>4.4690000000000003</v>
      </c>
      <c r="E640" s="30">
        <v>0</v>
      </c>
      <c r="F640" s="528">
        <v>0</v>
      </c>
      <c r="Y640" s="212" t="s">
        <v>38</v>
      </c>
      <c r="Z640" s="212">
        <v>0</v>
      </c>
      <c r="AA640" s="17">
        <v>0</v>
      </c>
      <c r="AB640" s="17">
        <v>0</v>
      </c>
      <c r="AC640" s="17">
        <v>0</v>
      </c>
    </row>
    <row r="641" spans="2:32" ht="13.5" customHeight="1" x14ac:dyDescent="0.2">
      <c r="B641" s="396" t="s">
        <v>39</v>
      </c>
      <c r="C641" s="531">
        <v>2</v>
      </c>
      <c r="D641" s="721">
        <v>12.766</v>
      </c>
      <c r="E641" s="30">
        <v>1</v>
      </c>
      <c r="F641" s="528">
        <v>21.292770999999998</v>
      </c>
      <c r="Y641" s="212" t="s">
        <v>39</v>
      </c>
      <c r="Z641" s="212">
        <v>0</v>
      </c>
      <c r="AA641" s="17">
        <v>0</v>
      </c>
      <c r="AB641" s="17">
        <v>0</v>
      </c>
      <c r="AC641" s="17">
        <v>0</v>
      </c>
    </row>
    <row r="642" spans="2:32" ht="13.5" hidden="1" customHeight="1" x14ac:dyDescent="0.2">
      <c r="B642" s="396" t="s">
        <v>40</v>
      </c>
      <c r="C642" s="531">
        <v>0</v>
      </c>
      <c r="D642" s="531">
        <v>0</v>
      </c>
      <c r="E642" s="30">
        <v>0</v>
      </c>
      <c r="F642" s="30">
        <v>0</v>
      </c>
      <c r="Y642" s="212" t="s">
        <v>40</v>
      </c>
      <c r="Z642" s="212">
        <v>0</v>
      </c>
      <c r="AA642" s="17">
        <v>0</v>
      </c>
      <c r="AB642" s="17">
        <v>0</v>
      </c>
      <c r="AC642" s="17">
        <v>0</v>
      </c>
    </row>
    <row r="643" spans="2:32" ht="13.5" hidden="1" customHeight="1" x14ac:dyDescent="0.2">
      <c r="B643" s="396" t="s">
        <v>41</v>
      </c>
      <c r="C643" s="531">
        <v>0</v>
      </c>
      <c r="D643" s="531">
        <v>0</v>
      </c>
      <c r="E643" s="30">
        <v>0</v>
      </c>
      <c r="F643" s="30">
        <v>0</v>
      </c>
      <c r="Y643" s="212" t="s">
        <v>41</v>
      </c>
      <c r="Z643" s="212">
        <v>0</v>
      </c>
      <c r="AA643" s="17">
        <v>0</v>
      </c>
      <c r="AB643" s="17">
        <v>0</v>
      </c>
      <c r="AC643" s="17">
        <v>0</v>
      </c>
    </row>
    <row r="644" spans="2:32" ht="13.5" hidden="1" customHeight="1" x14ac:dyDescent="0.2">
      <c r="B644" s="396" t="s">
        <v>61</v>
      </c>
      <c r="C644" s="531">
        <v>0</v>
      </c>
      <c r="D644" s="531">
        <v>0</v>
      </c>
      <c r="E644" s="30">
        <v>0</v>
      </c>
      <c r="F644" s="30">
        <v>0</v>
      </c>
      <c r="Y644" s="212" t="s">
        <v>61</v>
      </c>
      <c r="Z644" s="212">
        <v>0</v>
      </c>
      <c r="AA644" s="17">
        <v>0</v>
      </c>
      <c r="AB644" s="17">
        <v>0</v>
      </c>
      <c r="AC644" s="17">
        <v>0</v>
      </c>
    </row>
    <row r="645" spans="2:32" ht="13.5" hidden="1" customHeight="1" x14ac:dyDescent="0.2">
      <c r="D645" s="531"/>
    </row>
    <row r="646" spans="2:32" ht="13.5" customHeight="1" x14ac:dyDescent="0.2">
      <c r="B646" s="719" t="s">
        <v>6</v>
      </c>
      <c r="C646" s="720">
        <f>SUM(C633:C645)</f>
        <v>14</v>
      </c>
      <c r="D646" s="722">
        <f>SUM(D633:D645)</f>
        <v>82.954999999999998</v>
      </c>
      <c r="E646" s="527">
        <f>SUM(E633:E638)</f>
        <v>1</v>
      </c>
      <c r="F646" s="529">
        <f>SUM(F633:F641)</f>
        <v>46.581674999999997</v>
      </c>
      <c r="Y646" s="212" t="s">
        <v>6</v>
      </c>
      <c r="Z646" s="212">
        <v>6</v>
      </c>
      <c r="AA646" s="17">
        <v>33.311999999999998</v>
      </c>
      <c r="AB646" s="17">
        <v>1</v>
      </c>
      <c r="AC646" s="17">
        <v>25.288903999999999</v>
      </c>
    </row>
    <row r="650" spans="2:32" ht="17.45" customHeight="1" x14ac:dyDescent="0.2">
      <c r="B650" s="761" t="s">
        <v>457</v>
      </c>
      <c r="C650" s="761"/>
      <c r="D650" s="761"/>
      <c r="E650" s="761"/>
      <c r="F650" s="761"/>
    </row>
    <row r="651" spans="2:32" ht="12.75" x14ac:dyDescent="0.2">
      <c r="B651" s="787" t="s">
        <v>523</v>
      </c>
      <c r="C651" s="787"/>
      <c r="D651" s="787"/>
      <c r="E651" s="787"/>
      <c r="F651" s="787"/>
      <c r="G651" s="787"/>
      <c r="H651" s="787"/>
      <c r="I651" s="787"/>
      <c r="J651" s="787"/>
      <c r="K651" s="787"/>
      <c r="L651" s="787"/>
    </row>
    <row r="652" spans="2:32" ht="21.6" customHeight="1" x14ac:dyDescent="0.2">
      <c r="B652" s="787"/>
      <c r="C652" s="787"/>
      <c r="D652" s="787"/>
      <c r="E652" s="787"/>
      <c r="F652" s="787"/>
      <c r="G652" s="787"/>
      <c r="H652" s="787"/>
      <c r="I652" s="787"/>
      <c r="J652" s="787"/>
      <c r="K652" s="787"/>
      <c r="L652" s="787"/>
      <c r="Z652" s="212" t="s">
        <v>435</v>
      </c>
    </row>
    <row r="653" spans="2:32" ht="21.6" customHeight="1" thickBot="1" x14ac:dyDescent="0.25">
      <c r="B653" s="807"/>
      <c r="C653" s="807"/>
      <c r="D653" s="807"/>
      <c r="E653" s="807"/>
      <c r="F653" s="807"/>
      <c r="G653" s="807"/>
      <c r="H653" s="807"/>
      <c r="I653" s="807"/>
      <c r="J653" s="807"/>
      <c r="K653" s="807"/>
      <c r="L653" s="807"/>
      <c r="Z653" s="212" t="s">
        <v>449</v>
      </c>
    </row>
    <row r="654" spans="2:32" ht="15.75" thickBot="1" x14ac:dyDescent="0.25">
      <c r="B654" s="723" t="s">
        <v>43</v>
      </c>
      <c r="C654" s="724" t="s">
        <v>450</v>
      </c>
      <c r="D654" s="724" t="s">
        <v>451</v>
      </c>
      <c r="E654" s="587" t="s">
        <v>452</v>
      </c>
      <c r="F654" s="587" t="s">
        <v>453</v>
      </c>
      <c r="G654" s="587" t="s">
        <v>454</v>
      </c>
      <c r="H654" s="587" t="s">
        <v>467</v>
      </c>
      <c r="I654" s="593" t="s">
        <v>480</v>
      </c>
      <c r="J654" s="594" t="s">
        <v>496</v>
      </c>
      <c r="K654" s="594" t="s">
        <v>522</v>
      </c>
      <c r="L654" s="594" t="s">
        <v>455</v>
      </c>
      <c r="Z654" s="212" t="s">
        <v>43</v>
      </c>
      <c r="AA654" s="17" t="s">
        <v>450</v>
      </c>
      <c r="AB654" s="17" t="s">
        <v>451</v>
      </c>
      <c r="AC654" s="17" t="s">
        <v>452</v>
      </c>
      <c r="AD654" s="17" t="s">
        <v>453</v>
      </c>
      <c r="AE654" s="17" t="s">
        <v>454</v>
      </c>
      <c r="AF654" s="17" t="s">
        <v>455</v>
      </c>
    </row>
    <row r="655" spans="2:32" ht="15.95" customHeight="1" x14ac:dyDescent="0.25">
      <c r="B655" s="725" t="s">
        <v>45</v>
      </c>
      <c r="C655" s="726">
        <v>173</v>
      </c>
      <c r="D655" s="726">
        <v>248</v>
      </c>
      <c r="E655" s="586">
        <v>409</v>
      </c>
      <c r="F655" s="586">
        <v>260</v>
      </c>
      <c r="G655" s="586">
        <v>485</v>
      </c>
      <c r="H655" s="586">
        <v>463</v>
      </c>
      <c r="I655" s="586">
        <v>405</v>
      </c>
      <c r="J655" s="597">
        <v>310</v>
      </c>
      <c r="K655" s="597">
        <v>416</v>
      </c>
      <c r="L655" s="597">
        <v>3169</v>
      </c>
      <c r="Z655" s="212" t="s">
        <v>45</v>
      </c>
      <c r="AA655" s="17">
        <v>174</v>
      </c>
      <c r="AB655" s="17">
        <v>248</v>
      </c>
      <c r="AC655" s="17">
        <v>409</v>
      </c>
      <c r="AD655" s="17">
        <v>260</v>
      </c>
      <c r="AE655" s="17">
        <v>485</v>
      </c>
      <c r="AF655" s="17">
        <v>1576</v>
      </c>
    </row>
    <row r="656" spans="2:32" ht="15.95" customHeight="1" x14ac:dyDescent="0.25">
      <c r="B656" s="727" t="s">
        <v>46</v>
      </c>
      <c r="C656" s="728">
        <v>143</v>
      </c>
      <c r="D656" s="728">
        <v>46</v>
      </c>
      <c r="E656" s="520">
        <v>143</v>
      </c>
      <c r="F656" s="520">
        <v>121</v>
      </c>
      <c r="G656" s="520">
        <v>269</v>
      </c>
      <c r="H656" s="520">
        <v>314</v>
      </c>
      <c r="I656" s="520">
        <v>324</v>
      </c>
      <c r="J656" s="595">
        <v>245</v>
      </c>
      <c r="K656" s="595">
        <v>233</v>
      </c>
      <c r="L656" s="595">
        <v>1838</v>
      </c>
      <c r="Z656" s="212" t="s">
        <v>46</v>
      </c>
      <c r="AA656" s="17">
        <v>142</v>
      </c>
      <c r="AB656" s="17">
        <v>46</v>
      </c>
      <c r="AC656" s="17">
        <v>143</v>
      </c>
      <c r="AD656" s="17">
        <v>121</v>
      </c>
      <c r="AE656" s="17">
        <v>269</v>
      </c>
      <c r="AF656" s="17">
        <v>721</v>
      </c>
    </row>
    <row r="657" spans="2:32" ht="15.95" customHeight="1" x14ac:dyDescent="0.25">
      <c r="B657" s="727" t="s">
        <v>47</v>
      </c>
      <c r="C657" s="728">
        <v>0</v>
      </c>
      <c r="D657" s="728">
        <v>1</v>
      </c>
      <c r="E657" s="520">
        <v>0</v>
      </c>
      <c r="F657" s="520">
        <v>0</v>
      </c>
      <c r="G657" s="520">
        <v>0</v>
      </c>
      <c r="H657" s="520">
        <v>0</v>
      </c>
      <c r="I657" s="520">
        <v>15</v>
      </c>
      <c r="J657" s="595">
        <v>0</v>
      </c>
      <c r="K657" s="595">
        <v>0</v>
      </c>
      <c r="L657" s="595">
        <v>16</v>
      </c>
      <c r="Z657" s="212" t="s">
        <v>47</v>
      </c>
      <c r="AA657" s="17">
        <v>0</v>
      </c>
      <c r="AB657" s="17">
        <v>1</v>
      </c>
      <c r="AC657" s="17">
        <v>0</v>
      </c>
      <c r="AD657" s="17">
        <v>0</v>
      </c>
      <c r="AE657" s="17">
        <v>0</v>
      </c>
      <c r="AF657" s="17">
        <v>1</v>
      </c>
    </row>
    <row r="658" spans="2:32" ht="15.95" customHeight="1" x14ac:dyDescent="0.25">
      <c r="B658" s="727" t="s">
        <v>48</v>
      </c>
      <c r="C658" s="728">
        <v>1</v>
      </c>
      <c r="D658" s="728">
        <v>1</v>
      </c>
      <c r="E658" s="520">
        <v>4</v>
      </c>
      <c r="F658" s="520">
        <v>15</v>
      </c>
      <c r="G658" s="520">
        <v>11</v>
      </c>
      <c r="H658" s="520">
        <v>24</v>
      </c>
      <c r="I658" s="520">
        <v>9</v>
      </c>
      <c r="J658" s="595">
        <v>22</v>
      </c>
      <c r="K658" s="595">
        <v>12</v>
      </c>
      <c r="L658" s="595">
        <v>99</v>
      </c>
      <c r="Z658" s="212" t="s">
        <v>48</v>
      </c>
      <c r="AA658" s="17">
        <v>1</v>
      </c>
      <c r="AB658" s="17">
        <v>1</v>
      </c>
      <c r="AC658" s="17">
        <v>4</v>
      </c>
      <c r="AD658" s="17">
        <v>15</v>
      </c>
      <c r="AE658" s="17">
        <v>11</v>
      </c>
      <c r="AF658" s="17">
        <v>32</v>
      </c>
    </row>
    <row r="659" spans="2:32" ht="15.95" customHeight="1" x14ac:dyDescent="0.25">
      <c r="B659" s="727" t="s">
        <v>49</v>
      </c>
      <c r="C659" s="728">
        <v>1</v>
      </c>
      <c r="D659" s="728">
        <v>1</v>
      </c>
      <c r="E659" s="520">
        <v>0</v>
      </c>
      <c r="F659" s="520">
        <v>10</v>
      </c>
      <c r="G659" s="520">
        <v>0</v>
      </c>
      <c r="H659" s="520">
        <v>9</v>
      </c>
      <c r="I659" s="520">
        <v>1</v>
      </c>
      <c r="J659" s="595">
        <v>18</v>
      </c>
      <c r="K659" s="595">
        <v>0</v>
      </c>
      <c r="L659" s="595">
        <v>40</v>
      </c>
      <c r="Z659" s="212" t="s">
        <v>49</v>
      </c>
      <c r="AA659" s="17">
        <v>1</v>
      </c>
      <c r="AB659" s="17">
        <v>1</v>
      </c>
      <c r="AC659" s="17">
        <v>0</v>
      </c>
      <c r="AD659" s="17">
        <v>10</v>
      </c>
      <c r="AE659" s="17">
        <v>0</v>
      </c>
      <c r="AF659" s="17">
        <v>12</v>
      </c>
    </row>
    <row r="660" spans="2:32" ht="15.95" customHeight="1" x14ac:dyDescent="0.25">
      <c r="B660" s="727" t="s">
        <v>50</v>
      </c>
      <c r="C660" s="728">
        <v>45</v>
      </c>
      <c r="D660" s="728">
        <v>48</v>
      </c>
      <c r="E660" s="520">
        <v>54</v>
      </c>
      <c r="F660" s="520">
        <v>66</v>
      </c>
      <c r="G660" s="520">
        <v>49</v>
      </c>
      <c r="H660" s="520">
        <v>70</v>
      </c>
      <c r="I660" s="520">
        <v>40</v>
      </c>
      <c r="J660" s="595">
        <v>77</v>
      </c>
      <c r="K660" s="595">
        <v>33</v>
      </c>
      <c r="L660" s="595">
        <v>482</v>
      </c>
      <c r="Z660" s="212" t="s">
        <v>50</v>
      </c>
      <c r="AA660" s="17">
        <v>45</v>
      </c>
      <c r="AB660" s="17">
        <v>48</v>
      </c>
      <c r="AC660" s="17">
        <v>54</v>
      </c>
      <c r="AD660" s="17">
        <v>66</v>
      </c>
      <c r="AE660" s="17">
        <v>49</v>
      </c>
      <c r="AF660" s="17">
        <v>262</v>
      </c>
    </row>
    <row r="661" spans="2:32" ht="15.95" customHeight="1" x14ac:dyDescent="0.25">
      <c r="B661" s="727" t="s">
        <v>152</v>
      </c>
      <c r="C661" s="728">
        <v>2</v>
      </c>
      <c r="D661" s="728">
        <v>0</v>
      </c>
      <c r="E661" s="520">
        <v>90</v>
      </c>
      <c r="F661" s="520">
        <v>88</v>
      </c>
      <c r="G661" s="520">
        <v>139</v>
      </c>
      <c r="H661" s="520">
        <v>1</v>
      </c>
      <c r="I661" s="520">
        <v>129</v>
      </c>
      <c r="J661" s="595">
        <v>103</v>
      </c>
      <c r="K661" s="595">
        <v>4</v>
      </c>
      <c r="L661" s="595">
        <v>556</v>
      </c>
      <c r="Z661" s="212" t="s">
        <v>152</v>
      </c>
      <c r="AA661" s="17">
        <v>2</v>
      </c>
      <c r="AB661" s="17">
        <v>0</v>
      </c>
      <c r="AC661" s="17">
        <v>90</v>
      </c>
      <c r="AD661" s="17">
        <v>88</v>
      </c>
      <c r="AE661" s="17">
        <v>139</v>
      </c>
      <c r="AF661" s="17">
        <v>319</v>
      </c>
    </row>
    <row r="662" spans="2:32" ht="15.95" customHeight="1" x14ac:dyDescent="0.25">
      <c r="B662" s="727" t="s">
        <v>252</v>
      </c>
      <c r="C662" s="728">
        <v>63</v>
      </c>
      <c r="D662" s="728">
        <v>0</v>
      </c>
      <c r="E662" s="520">
        <v>116</v>
      </c>
      <c r="F662" s="520">
        <v>54</v>
      </c>
      <c r="G662" s="520">
        <v>46</v>
      </c>
      <c r="H662" s="520">
        <v>61</v>
      </c>
      <c r="I662" s="520">
        <v>24</v>
      </c>
      <c r="J662" s="595">
        <v>59</v>
      </c>
      <c r="K662" s="595">
        <v>0</v>
      </c>
      <c r="L662" s="595">
        <v>423</v>
      </c>
      <c r="Z662" s="212" t="s">
        <v>252</v>
      </c>
      <c r="AA662" s="17">
        <v>63</v>
      </c>
      <c r="AB662" s="17">
        <v>0</v>
      </c>
      <c r="AC662" s="17">
        <v>116</v>
      </c>
      <c r="AD662" s="17">
        <v>54</v>
      </c>
      <c r="AE662" s="17">
        <v>46</v>
      </c>
      <c r="AF662" s="17">
        <v>279</v>
      </c>
    </row>
    <row r="663" spans="2:32" ht="15.95" customHeight="1" x14ac:dyDescent="0.25">
      <c r="B663" s="727" t="s">
        <v>51</v>
      </c>
      <c r="C663" s="728">
        <v>49</v>
      </c>
      <c r="D663" s="728">
        <v>2</v>
      </c>
      <c r="E663" s="520">
        <v>66</v>
      </c>
      <c r="F663" s="520">
        <v>63</v>
      </c>
      <c r="G663" s="520">
        <v>60</v>
      </c>
      <c r="H663" s="520">
        <v>56</v>
      </c>
      <c r="I663" s="520">
        <v>59</v>
      </c>
      <c r="J663" s="595">
        <v>62</v>
      </c>
      <c r="K663" s="595">
        <v>12</v>
      </c>
      <c r="L663" s="595">
        <v>429</v>
      </c>
      <c r="Z663" s="212" t="s">
        <v>51</v>
      </c>
      <c r="AA663" s="17">
        <v>49</v>
      </c>
      <c r="AB663" s="17">
        <v>2</v>
      </c>
      <c r="AC663" s="17">
        <v>66</v>
      </c>
      <c r="AD663" s="17">
        <v>63</v>
      </c>
      <c r="AE663" s="17">
        <v>60</v>
      </c>
      <c r="AF663" s="17">
        <v>240</v>
      </c>
    </row>
    <row r="664" spans="2:32" ht="15.95" customHeight="1" x14ac:dyDescent="0.25">
      <c r="B664" s="727" t="s">
        <v>253</v>
      </c>
      <c r="C664" s="728">
        <v>16</v>
      </c>
      <c r="D664" s="728">
        <v>0</v>
      </c>
      <c r="E664" s="520">
        <v>51</v>
      </c>
      <c r="F664" s="520">
        <v>5</v>
      </c>
      <c r="G664" s="520">
        <v>51</v>
      </c>
      <c r="H664" s="520">
        <v>45</v>
      </c>
      <c r="I664" s="520">
        <v>74</v>
      </c>
      <c r="J664" s="595">
        <v>52</v>
      </c>
      <c r="K664" s="595">
        <v>0</v>
      </c>
      <c r="L664" s="595">
        <v>294</v>
      </c>
      <c r="Z664" s="212" t="s">
        <v>253</v>
      </c>
      <c r="AA664" s="17">
        <v>16</v>
      </c>
      <c r="AB664" s="17">
        <v>0</v>
      </c>
      <c r="AC664" s="17">
        <v>51</v>
      </c>
      <c r="AD664" s="17">
        <v>5</v>
      </c>
      <c r="AE664" s="17">
        <v>51</v>
      </c>
      <c r="AF664" s="17">
        <v>123</v>
      </c>
    </row>
    <row r="665" spans="2:32" ht="15.95" customHeight="1" x14ac:dyDescent="0.25">
      <c r="B665" s="727" t="s">
        <v>254</v>
      </c>
      <c r="C665" s="728">
        <v>22</v>
      </c>
      <c r="D665" s="728">
        <v>35</v>
      </c>
      <c r="E665" s="520">
        <v>38</v>
      </c>
      <c r="F665" s="520">
        <v>21</v>
      </c>
      <c r="G665" s="520">
        <v>13</v>
      </c>
      <c r="H665" s="520">
        <v>77</v>
      </c>
      <c r="I665" s="520">
        <v>109</v>
      </c>
      <c r="J665" s="595">
        <v>108</v>
      </c>
      <c r="K665" s="595">
        <v>0</v>
      </c>
      <c r="L665" s="595">
        <v>423</v>
      </c>
      <c r="Z665" s="212" t="s">
        <v>254</v>
      </c>
      <c r="AA665" s="17">
        <v>22</v>
      </c>
      <c r="AB665" s="17">
        <v>35</v>
      </c>
      <c r="AC665" s="17">
        <v>38</v>
      </c>
      <c r="AD665" s="17">
        <v>21</v>
      </c>
      <c r="AE665" s="17">
        <v>13</v>
      </c>
      <c r="AF665" s="17">
        <v>129</v>
      </c>
    </row>
    <row r="666" spans="2:32" ht="15.95" customHeight="1" x14ac:dyDescent="0.25">
      <c r="B666" s="727" t="s">
        <v>62</v>
      </c>
      <c r="C666" s="728">
        <v>0</v>
      </c>
      <c r="D666" s="728">
        <v>21</v>
      </c>
      <c r="E666" s="520">
        <v>11</v>
      </c>
      <c r="F666" s="520">
        <v>0</v>
      </c>
      <c r="G666" s="520">
        <v>28</v>
      </c>
      <c r="H666" s="520">
        <v>26</v>
      </c>
      <c r="I666" s="520">
        <v>0</v>
      </c>
      <c r="J666" s="595">
        <v>14</v>
      </c>
      <c r="K666" s="595">
        <v>22</v>
      </c>
      <c r="L666" s="595">
        <v>122</v>
      </c>
      <c r="Z666" s="212" t="s">
        <v>62</v>
      </c>
      <c r="AA666" s="17">
        <v>0</v>
      </c>
      <c r="AB666" s="17">
        <v>21</v>
      </c>
      <c r="AC666" s="17">
        <v>11</v>
      </c>
      <c r="AD666" s="17">
        <v>0</v>
      </c>
      <c r="AE666" s="17">
        <v>28</v>
      </c>
      <c r="AF666" s="17">
        <v>60</v>
      </c>
    </row>
    <row r="667" spans="2:32" ht="15.95" customHeight="1" x14ac:dyDescent="0.25">
      <c r="B667" s="727" t="s">
        <v>255</v>
      </c>
      <c r="C667" s="728">
        <v>0</v>
      </c>
      <c r="D667" s="728">
        <v>3</v>
      </c>
      <c r="E667" s="520">
        <v>0</v>
      </c>
      <c r="F667" s="520">
        <v>0</v>
      </c>
      <c r="G667" s="520">
        <v>8</v>
      </c>
      <c r="H667" s="520">
        <v>7</v>
      </c>
      <c r="I667" s="520">
        <v>0</v>
      </c>
      <c r="J667" s="595">
        <v>3</v>
      </c>
      <c r="K667" s="595">
        <v>8</v>
      </c>
      <c r="L667" s="595">
        <v>29</v>
      </c>
      <c r="Z667" s="212" t="s">
        <v>255</v>
      </c>
      <c r="AA667" s="17">
        <v>0</v>
      </c>
      <c r="AB667" s="17">
        <v>3</v>
      </c>
      <c r="AC667" s="17">
        <v>0</v>
      </c>
      <c r="AD667" s="17">
        <v>0</v>
      </c>
      <c r="AE667" s="17">
        <v>8</v>
      </c>
      <c r="AF667" s="17">
        <v>11</v>
      </c>
    </row>
    <row r="668" spans="2:32" ht="15.95" customHeight="1" x14ac:dyDescent="0.25">
      <c r="B668" s="727" t="s">
        <v>256</v>
      </c>
      <c r="C668" s="728">
        <v>29</v>
      </c>
      <c r="D668" s="728">
        <v>7</v>
      </c>
      <c r="E668" s="520">
        <v>8</v>
      </c>
      <c r="F668" s="520">
        <v>39</v>
      </c>
      <c r="G668" s="520">
        <v>34</v>
      </c>
      <c r="H668" s="520">
        <v>18</v>
      </c>
      <c r="I668" s="520">
        <v>25</v>
      </c>
      <c r="J668" s="595">
        <v>0</v>
      </c>
      <c r="K668" s="595">
        <v>30</v>
      </c>
      <c r="L668" s="595">
        <v>190</v>
      </c>
      <c r="Z668" s="212" t="s">
        <v>256</v>
      </c>
      <c r="AA668" s="17">
        <v>29</v>
      </c>
      <c r="AB668" s="17">
        <v>7</v>
      </c>
      <c r="AC668" s="17">
        <v>8</v>
      </c>
      <c r="AD668" s="17">
        <v>39</v>
      </c>
      <c r="AE668" s="17">
        <v>34</v>
      </c>
      <c r="AF668" s="17">
        <v>117</v>
      </c>
    </row>
    <row r="669" spans="2:32" ht="15.95" customHeight="1" x14ac:dyDescent="0.25">
      <c r="B669" s="727" t="s">
        <v>163</v>
      </c>
      <c r="C669" s="728">
        <v>16</v>
      </c>
      <c r="D669" s="728">
        <v>0</v>
      </c>
      <c r="E669" s="520">
        <v>0</v>
      </c>
      <c r="F669" s="520">
        <v>88</v>
      </c>
      <c r="G669" s="520">
        <v>92</v>
      </c>
      <c r="H669" s="520">
        <v>0</v>
      </c>
      <c r="I669" s="520">
        <v>42</v>
      </c>
      <c r="J669" s="595">
        <v>0</v>
      </c>
      <c r="K669" s="595">
        <v>106</v>
      </c>
      <c r="L669" s="595">
        <v>344</v>
      </c>
      <c r="Z669" s="212" t="s">
        <v>163</v>
      </c>
      <c r="AA669" s="17">
        <v>16</v>
      </c>
      <c r="AB669" s="17">
        <v>0</v>
      </c>
      <c r="AC669" s="17">
        <v>0</v>
      </c>
      <c r="AD669" s="17">
        <v>88</v>
      </c>
      <c r="AE669" s="17">
        <v>92</v>
      </c>
      <c r="AF669" s="17">
        <v>196</v>
      </c>
    </row>
    <row r="670" spans="2:32" ht="15.95" customHeight="1" x14ac:dyDescent="0.25">
      <c r="B670" s="727" t="s">
        <v>177</v>
      </c>
      <c r="C670" s="728">
        <v>0</v>
      </c>
      <c r="D670" s="728">
        <v>0</v>
      </c>
      <c r="E670" s="520">
        <v>0</v>
      </c>
      <c r="F670" s="520">
        <v>0</v>
      </c>
      <c r="G670" s="520">
        <v>0</v>
      </c>
      <c r="H670" s="520">
        <v>0</v>
      </c>
      <c r="I670" s="520">
        <v>0</v>
      </c>
      <c r="J670" s="595">
        <v>0</v>
      </c>
      <c r="K670" s="595">
        <v>0</v>
      </c>
      <c r="L670" s="595">
        <v>0</v>
      </c>
      <c r="Z670" s="212" t="s">
        <v>177</v>
      </c>
      <c r="AA670" s="17">
        <v>0</v>
      </c>
      <c r="AB670" s="17">
        <v>0</v>
      </c>
      <c r="AC670" s="17">
        <v>0</v>
      </c>
      <c r="AD670" s="17">
        <v>0</v>
      </c>
      <c r="AE670" s="17">
        <v>0</v>
      </c>
      <c r="AF670" s="17">
        <v>0</v>
      </c>
    </row>
    <row r="671" spans="2:32" ht="15.95" customHeight="1" x14ac:dyDescent="0.25">
      <c r="B671" s="727" t="s">
        <v>298</v>
      </c>
      <c r="C671" s="728">
        <v>0</v>
      </c>
      <c r="D671" s="728">
        <v>36</v>
      </c>
      <c r="E671" s="520">
        <v>27</v>
      </c>
      <c r="F671" s="520">
        <v>0</v>
      </c>
      <c r="G671" s="520">
        <v>0</v>
      </c>
      <c r="H671" s="520">
        <v>82</v>
      </c>
      <c r="I671" s="520">
        <v>0</v>
      </c>
      <c r="J671" s="595">
        <v>55</v>
      </c>
      <c r="K671" s="595">
        <v>0</v>
      </c>
      <c r="L671" s="595">
        <v>200</v>
      </c>
      <c r="Z671" s="212" t="s">
        <v>298</v>
      </c>
      <c r="AA671" s="17">
        <v>0</v>
      </c>
      <c r="AB671" s="17">
        <v>36</v>
      </c>
      <c r="AC671" s="17">
        <v>27</v>
      </c>
      <c r="AD671" s="17">
        <v>0</v>
      </c>
      <c r="AE671" s="17">
        <v>0</v>
      </c>
      <c r="AF671" s="17">
        <v>63</v>
      </c>
    </row>
    <row r="672" spans="2:32" ht="15.95" customHeight="1" x14ac:dyDescent="0.25">
      <c r="B672" s="727" t="s">
        <v>257</v>
      </c>
      <c r="C672" s="728">
        <v>0</v>
      </c>
      <c r="D672" s="728">
        <v>0</v>
      </c>
      <c r="E672" s="520">
        <v>0</v>
      </c>
      <c r="F672" s="520">
        <v>0</v>
      </c>
      <c r="G672" s="520">
        <v>0</v>
      </c>
      <c r="H672" s="520">
        <v>0</v>
      </c>
      <c r="I672" s="520">
        <v>0</v>
      </c>
      <c r="J672" s="595">
        <v>0</v>
      </c>
      <c r="K672" s="595">
        <v>0</v>
      </c>
      <c r="L672" s="595">
        <v>0</v>
      </c>
      <c r="Z672" s="212" t="s">
        <v>257</v>
      </c>
      <c r="AA672" s="17">
        <v>0</v>
      </c>
      <c r="AB672" s="17">
        <v>0</v>
      </c>
      <c r="AC672" s="17">
        <v>0</v>
      </c>
      <c r="AD672" s="17">
        <v>0</v>
      </c>
      <c r="AE672" s="17">
        <v>0</v>
      </c>
      <c r="AF672" s="17">
        <v>0</v>
      </c>
    </row>
    <row r="673" spans="2:32" ht="15.95" customHeight="1" x14ac:dyDescent="0.25">
      <c r="B673" s="727" t="s">
        <v>159</v>
      </c>
      <c r="C673" s="728">
        <v>0</v>
      </c>
      <c r="D673" s="728">
        <v>0</v>
      </c>
      <c r="E673" s="520">
        <v>51</v>
      </c>
      <c r="F673" s="520">
        <v>20</v>
      </c>
      <c r="G673" s="520">
        <v>0</v>
      </c>
      <c r="H673" s="520">
        <v>56</v>
      </c>
      <c r="I673" s="520">
        <v>0</v>
      </c>
      <c r="J673" s="595">
        <v>33</v>
      </c>
      <c r="K673" s="595">
        <v>14</v>
      </c>
      <c r="L673" s="595">
        <v>174</v>
      </c>
      <c r="Z673" s="212" t="s">
        <v>159</v>
      </c>
      <c r="AA673" s="17">
        <v>0</v>
      </c>
      <c r="AB673" s="17">
        <v>0</v>
      </c>
      <c r="AC673" s="17">
        <v>51</v>
      </c>
      <c r="AD673" s="17">
        <v>20</v>
      </c>
      <c r="AE673" s="17">
        <v>0</v>
      </c>
      <c r="AF673" s="17">
        <v>71</v>
      </c>
    </row>
    <row r="674" spans="2:32" ht="15.95" customHeight="1" x14ac:dyDescent="0.25">
      <c r="B674" s="727" t="s">
        <v>229</v>
      </c>
      <c r="C674" s="728">
        <v>1</v>
      </c>
      <c r="D674" s="728">
        <v>0</v>
      </c>
      <c r="E674" s="520">
        <v>1</v>
      </c>
      <c r="F674" s="520">
        <v>1</v>
      </c>
      <c r="G674" s="520">
        <v>0</v>
      </c>
      <c r="H674" s="520">
        <v>1</v>
      </c>
      <c r="I674" s="520">
        <v>0</v>
      </c>
      <c r="J674" s="595">
        <v>0</v>
      </c>
      <c r="K674" s="595">
        <v>0</v>
      </c>
      <c r="L674" s="595">
        <v>4</v>
      </c>
      <c r="Z674" s="212" t="s">
        <v>229</v>
      </c>
      <c r="AA674" s="17">
        <v>1</v>
      </c>
      <c r="AB674" s="17">
        <v>0</v>
      </c>
      <c r="AC674" s="17">
        <v>1</v>
      </c>
      <c r="AD674" s="17">
        <v>1</v>
      </c>
      <c r="AE674" s="17">
        <v>0</v>
      </c>
      <c r="AF674" s="17">
        <v>3</v>
      </c>
    </row>
    <row r="675" spans="2:32" ht="15.95" customHeight="1" x14ac:dyDescent="0.25">
      <c r="B675" s="727" t="s">
        <v>247</v>
      </c>
      <c r="C675" s="728">
        <v>0</v>
      </c>
      <c r="D675" s="728">
        <v>0</v>
      </c>
      <c r="E675" s="520">
        <v>0</v>
      </c>
      <c r="F675" s="520">
        <v>5</v>
      </c>
      <c r="G675" s="520">
        <v>0</v>
      </c>
      <c r="H675" s="520">
        <v>0</v>
      </c>
      <c r="I675" s="520">
        <v>0</v>
      </c>
      <c r="J675" s="595">
        <v>0</v>
      </c>
      <c r="K675" s="595">
        <v>4</v>
      </c>
      <c r="L675" s="595">
        <v>9</v>
      </c>
      <c r="Z675" s="212" t="s">
        <v>247</v>
      </c>
      <c r="AA675" s="17">
        <v>0</v>
      </c>
      <c r="AB675" s="17">
        <v>0</v>
      </c>
      <c r="AC675" s="17">
        <v>0</v>
      </c>
      <c r="AD675" s="17">
        <v>5</v>
      </c>
      <c r="AE675" s="17">
        <v>0</v>
      </c>
      <c r="AF675" s="17">
        <v>5</v>
      </c>
    </row>
    <row r="676" spans="2:32" ht="15.95" customHeight="1" x14ac:dyDescent="0.25">
      <c r="B676" s="727" t="s">
        <v>279</v>
      </c>
      <c r="C676" s="728">
        <v>0</v>
      </c>
      <c r="D676" s="728">
        <v>0</v>
      </c>
      <c r="E676" s="520">
        <v>3</v>
      </c>
      <c r="F676" s="520">
        <v>14</v>
      </c>
      <c r="G676" s="520">
        <v>0</v>
      </c>
      <c r="H676" s="520">
        <v>3</v>
      </c>
      <c r="I676" s="520">
        <v>0</v>
      </c>
      <c r="J676" s="595">
        <v>0</v>
      </c>
      <c r="K676" s="595">
        <v>7</v>
      </c>
      <c r="L676" s="595">
        <v>27</v>
      </c>
      <c r="Z676" s="212" t="s">
        <v>279</v>
      </c>
      <c r="AA676" s="17">
        <v>0</v>
      </c>
      <c r="AB676" s="17">
        <v>0</v>
      </c>
      <c r="AC676" s="17">
        <v>3</v>
      </c>
      <c r="AD676" s="17">
        <v>14</v>
      </c>
      <c r="AE676" s="17">
        <v>0</v>
      </c>
      <c r="AF676" s="17">
        <v>17</v>
      </c>
    </row>
    <row r="677" spans="2:32" ht="15.95" customHeight="1" x14ac:dyDescent="0.25">
      <c r="B677" s="727" t="s">
        <v>277</v>
      </c>
      <c r="C677" s="728">
        <v>0</v>
      </c>
      <c r="D677" s="728">
        <v>0</v>
      </c>
      <c r="E677" s="520">
        <v>21</v>
      </c>
      <c r="F677" s="520">
        <v>37</v>
      </c>
      <c r="G677" s="520">
        <v>0</v>
      </c>
      <c r="H677" s="520">
        <v>16</v>
      </c>
      <c r="I677" s="520">
        <v>0</v>
      </c>
      <c r="J677" s="595">
        <v>9</v>
      </c>
      <c r="K677" s="595">
        <v>16</v>
      </c>
      <c r="L677" s="595">
        <v>99</v>
      </c>
      <c r="Z677" s="212" t="s">
        <v>277</v>
      </c>
      <c r="AA677" s="17">
        <v>0</v>
      </c>
      <c r="AB677" s="17">
        <v>0</v>
      </c>
      <c r="AC677" s="17">
        <v>21</v>
      </c>
      <c r="AD677" s="17">
        <v>37</v>
      </c>
      <c r="AE677" s="17">
        <v>0</v>
      </c>
      <c r="AF677" s="17">
        <v>58</v>
      </c>
    </row>
    <row r="678" spans="2:32" ht="15.95" customHeight="1" x14ac:dyDescent="0.25">
      <c r="B678" s="727" t="s">
        <v>248</v>
      </c>
      <c r="C678" s="728">
        <v>0</v>
      </c>
      <c r="D678" s="728">
        <v>0</v>
      </c>
      <c r="E678" s="520">
        <v>12</v>
      </c>
      <c r="F678" s="520">
        <v>1</v>
      </c>
      <c r="G678" s="520">
        <v>24</v>
      </c>
      <c r="H678" s="520">
        <v>0</v>
      </c>
      <c r="I678" s="520">
        <v>23</v>
      </c>
      <c r="J678" s="595">
        <v>0</v>
      </c>
      <c r="K678" s="595">
        <v>28</v>
      </c>
      <c r="L678" s="595">
        <v>88</v>
      </c>
      <c r="Z678" s="212" t="s">
        <v>248</v>
      </c>
      <c r="AA678" s="17">
        <v>0</v>
      </c>
      <c r="AB678" s="17">
        <v>0</v>
      </c>
      <c r="AC678" s="17">
        <v>12</v>
      </c>
      <c r="AD678" s="17">
        <v>1</v>
      </c>
      <c r="AE678" s="17">
        <v>24</v>
      </c>
      <c r="AF678" s="17">
        <v>37</v>
      </c>
    </row>
    <row r="679" spans="2:32" ht="15.95" customHeight="1" thickBot="1" x14ac:dyDescent="0.3">
      <c r="B679" s="729" t="s">
        <v>191</v>
      </c>
      <c r="C679" s="730">
        <v>0</v>
      </c>
      <c r="D679" s="730">
        <v>0</v>
      </c>
      <c r="E679" s="583">
        <v>0</v>
      </c>
      <c r="F679" s="583">
        <v>0</v>
      </c>
      <c r="G679" s="583">
        <v>0</v>
      </c>
      <c r="H679" s="583">
        <v>0</v>
      </c>
      <c r="I679" s="583">
        <v>0</v>
      </c>
      <c r="J679" s="596">
        <v>0</v>
      </c>
      <c r="K679" s="595">
        <v>0</v>
      </c>
      <c r="L679" s="595">
        <v>0</v>
      </c>
      <c r="Z679" s="212" t="s">
        <v>191</v>
      </c>
      <c r="AA679" s="17">
        <v>0</v>
      </c>
      <c r="AB679" s="17">
        <v>0</v>
      </c>
      <c r="AC679" s="17">
        <v>0</v>
      </c>
      <c r="AD679" s="17">
        <v>0</v>
      </c>
      <c r="AE679" s="17">
        <v>0</v>
      </c>
      <c r="AF679" s="17">
        <v>0</v>
      </c>
    </row>
    <row r="680" spans="2:32" ht="15.75" thickBot="1" x14ac:dyDescent="0.3">
      <c r="B680" s="723" t="s">
        <v>456</v>
      </c>
      <c r="C680" s="731">
        <v>561</v>
      </c>
      <c r="D680" s="731">
        <v>449</v>
      </c>
      <c r="E680" s="584">
        <v>1105</v>
      </c>
      <c r="F680" s="584">
        <v>908</v>
      </c>
      <c r="G680" s="584">
        <v>1309</v>
      </c>
      <c r="H680" s="584">
        <v>1329</v>
      </c>
      <c r="I680" s="585">
        <v>1279</v>
      </c>
      <c r="J680" s="588">
        <v>1170</v>
      </c>
      <c r="K680" s="588">
        <v>945</v>
      </c>
      <c r="L680" s="588">
        <f>SUM(L655:L679)</f>
        <v>9055</v>
      </c>
      <c r="Z680" s="212" t="s">
        <v>456</v>
      </c>
      <c r="AA680" s="17">
        <v>561</v>
      </c>
      <c r="AB680" s="17">
        <v>449</v>
      </c>
      <c r="AC680" s="17">
        <v>1105</v>
      </c>
      <c r="AD680" s="17">
        <v>908</v>
      </c>
      <c r="AE680" s="17">
        <v>1309</v>
      </c>
      <c r="AF680" s="17">
        <v>4332</v>
      </c>
    </row>
    <row r="683" spans="2:32" ht="23.1" customHeight="1" x14ac:dyDescent="0.2">
      <c r="B683" s="808" t="s">
        <v>573</v>
      </c>
      <c r="C683" s="787"/>
      <c r="D683" s="787"/>
      <c r="E683" s="787"/>
      <c r="F683" s="787"/>
      <c r="G683" s="787"/>
      <c r="H683" s="787"/>
      <c r="I683" s="787"/>
      <c r="J683" s="787"/>
      <c r="K683" s="787"/>
      <c r="L683" s="787"/>
      <c r="Z683" s="212" t="s">
        <v>435</v>
      </c>
    </row>
    <row r="684" spans="2:32" ht="23.1" customHeight="1" thickBot="1" x14ac:dyDescent="0.25">
      <c r="B684" s="809"/>
      <c r="C684" s="807"/>
      <c r="D684" s="807"/>
      <c r="E684" s="807"/>
      <c r="F684" s="807"/>
      <c r="G684" s="807"/>
      <c r="H684" s="807"/>
      <c r="I684" s="807"/>
      <c r="J684" s="807"/>
      <c r="K684" s="807"/>
      <c r="L684" s="807"/>
      <c r="Z684" s="212" t="s">
        <v>458</v>
      </c>
    </row>
    <row r="685" spans="2:32" ht="15.75" thickBot="1" x14ac:dyDescent="0.25">
      <c r="B685" s="732" t="s">
        <v>43</v>
      </c>
      <c r="C685" s="732" t="s">
        <v>450</v>
      </c>
      <c r="D685" s="732" t="s">
        <v>451</v>
      </c>
      <c r="E685" s="588" t="s">
        <v>452</v>
      </c>
      <c r="F685" s="588" t="s">
        <v>453</v>
      </c>
      <c r="G685" s="588" t="s">
        <v>454</v>
      </c>
      <c r="H685" s="588" t="s">
        <v>467</v>
      </c>
      <c r="I685" s="588" t="s">
        <v>480</v>
      </c>
      <c r="J685" s="588" t="s">
        <v>496</v>
      </c>
      <c r="K685" s="594" t="s">
        <v>522</v>
      </c>
      <c r="L685" s="594" t="s">
        <v>455</v>
      </c>
      <c r="Z685" s="212" t="s">
        <v>43</v>
      </c>
      <c r="AA685" s="17" t="s">
        <v>450</v>
      </c>
      <c r="AB685" s="17" t="s">
        <v>451</v>
      </c>
      <c r="AC685" s="17" t="s">
        <v>452</v>
      </c>
      <c r="AD685" s="17" t="s">
        <v>453</v>
      </c>
      <c r="AE685" s="17" t="s">
        <v>454</v>
      </c>
      <c r="AF685" s="17" t="s">
        <v>455</v>
      </c>
    </row>
    <row r="686" spans="2:32" ht="15.95" customHeight="1" x14ac:dyDescent="0.25">
      <c r="B686" s="725" t="s">
        <v>45</v>
      </c>
      <c r="C686" s="726">
        <v>19</v>
      </c>
      <c r="D686" s="728">
        <v>32</v>
      </c>
      <c r="E686" s="520">
        <v>22</v>
      </c>
      <c r="F686" s="520">
        <v>14</v>
      </c>
      <c r="G686" s="520">
        <v>23</v>
      </c>
      <c r="H686" s="520">
        <v>56</v>
      </c>
      <c r="I686" s="520">
        <v>45</v>
      </c>
      <c r="J686" s="520">
        <v>22</v>
      </c>
      <c r="K686" s="597">
        <v>0</v>
      </c>
      <c r="L686" s="597">
        <v>233</v>
      </c>
      <c r="Z686" s="212" t="s">
        <v>45</v>
      </c>
      <c r="AA686" s="17">
        <v>19</v>
      </c>
      <c r="AB686" s="17">
        <v>32</v>
      </c>
      <c r="AC686" s="17">
        <v>22</v>
      </c>
      <c r="AD686" s="17">
        <v>14</v>
      </c>
      <c r="AE686" s="17">
        <v>23</v>
      </c>
      <c r="AF686" s="17">
        <v>110</v>
      </c>
    </row>
    <row r="687" spans="2:32" ht="15.95" customHeight="1" x14ac:dyDescent="0.25">
      <c r="B687" s="727" t="s">
        <v>46</v>
      </c>
      <c r="C687" s="728">
        <v>22</v>
      </c>
      <c r="D687" s="728">
        <v>90</v>
      </c>
      <c r="E687" s="520">
        <v>45</v>
      </c>
      <c r="F687" s="520">
        <v>140</v>
      </c>
      <c r="G687" s="520">
        <v>362</v>
      </c>
      <c r="H687" s="520">
        <v>195</v>
      </c>
      <c r="I687" s="520">
        <v>101</v>
      </c>
      <c r="J687" s="520">
        <v>78</v>
      </c>
      <c r="K687" s="595">
        <v>117</v>
      </c>
      <c r="L687" s="595">
        <v>1150</v>
      </c>
      <c r="Z687" s="212" t="s">
        <v>46</v>
      </c>
      <c r="AA687" s="17">
        <v>22</v>
      </c>
      <c r="AB687" s="17">
        <v>90</v>
      </c>
      <c r="AC687" s="17">
        <v>45</v>
      </c>
      <c r="AD687" s="17">
        <v>140</v>
      </c>
      <c r="AE687" s="17">
        <v>362</v>
      </c>
      <c r="AF687" s="17">
        <v>659</v>
      </c>
    </row>
    <row r="688" spans="2:32" ht="15.95" customHeight="1" x14ac:dyDescent="0.25">
      <c r="B688" s="727" t="s">
        <v>47</v>
      </c>
      <c r="C688" s="728">
        <v>15</v>
      </c>
      <c r="D688" s="728">
        <v>20</v>
      </c>
      <c r="E688" s="520">
        <v>8</v>
      </c>
      <c r="F688" s="520">
        <v>11</v>
      </c>
      <c r="G688" s="520">
        <v>7</v>
      </c>
      <c r="H688" s="520">
        <v>16</v>
      </c>
      <c r="I688" s="520">
        <v>5</v>
      </c>
      <c r="J688" s="520">
        <v>3</v>
      </c>
      <c r="K688" s="595">
        <v>41</v>
      </c>
      <c r="L688" s="595">
        <v>126</v>
      </c>
      <c r="Z688" s="212" t="s">
        <v>47</v>
      </c>
      <c r="AA688" s="17">
        <v>15</v>
      </c>
      <c r="AB688" s="17">
        <v>20</v>
      </c>
      <c r="AC688" s="17">
        <v>8</v>
      </c>
      <c r="AD688" s="17">
        <v>11</v>
      </c>
      <c r="AE688" s="17">
        <v>7</v>
      </c>
      <c r="AF688" s="17">
        <v>61</v>
      </c>
    </row>
    <row r="689" spans="2:32" ht="15.95" customHeight="1" x14ac:dyDescent="0.25">
      <c r="B689" s="727" t="s">
        <v>48</v>
      </c>
      <c r="C689" s="728">
        <v>0</v>
      </c>
      <c r="D689" s="728">
        <v>0</v>
      </c>
      <c r="E689" s="520">
        <v>0</v>
      </c>
      <c r="F689" s="520">
        <v>0</v>
      </c>
      <c r="G689" s="520">
        <v>0</v>
      </c>
      <c r="H689" s="520">
        <v>1</v>
      </c>
      <c r="I689" s="520">
        <v>0</v>
      </c>
      <c r="J689" s="520">
        <v>0</v>
      </c>
      <c r="K689" s="595">
        <v>0</v>
      </c>
      <c r="L689" s="595">
        <v>1</v>
      </c>
      <c r="Z689" s="212" t="s">
        <v>48</v>
      </c>
      <c r="AA689" s="17">
        <v>0</v>
      </c>
      <c r="AB689" s="17">
        <v>0</v>
      </c>
      <c r="AC689" s="17">
        <v>0</v>
      </c>
      <c r="AD689" s="17">
        <v>0</v>
      </c>
      <c r="AE689" s="17">
        <v>0</v>
      </c>
      <c r="AF689" s="17">
        <v>0</v>
      </c>
    </row>
    <row r="690" spans="2:32" ht="15.95" customHeight="1" x14ac:dyDescent="0.25">
      <c r="B690" s="727" t="s">
        <v>49</v>
      </c>
      <c r="C690" s="728">
        <v>0</v>
      </c>
      <c r="D690" s="728">
        <v>0</v>
      </c>
      <c r="E690" s="520">
        <v>0</v>
      </c>
      <c r="F690" s="520">
        <v>0</v>
      </c>
      <c r="G690" s="520">
        <v>0</v>
      </c>
      <c r="H690" s="520">
        <v>0</v>
      </c>
      <c r="I690" s="520">
        <v>0</v>
      </c>
      <c r="J690" s="520">
        <v>0</v>
      </c>
      <c r="K690" s="595">
        <v>0</v>
      </c>
      <c r="L690" s="595">
        <v>0</v>
      </c>
      <c r="Z690" s="212" t="s">
        <v>49</v>
      </c>
      <c r="AA690" s="17">
        <v>0</v>
      </c>
      <c r="AB690" s="17">
        <v>0</v>
      </c>
      <c r="AC690" s="17">
        <v>0</v>
      </c>
      <c r="AD690" s="17">
        <v>0</v>
      </c>
      <c r="AE690" s="17">
        <v>0</v>
      </c>
      <c r="AF690" s="17">
        <v>0</v>
      </c>
    </row>
    <row r="691" spans="2:32" ht="15.95" customHeight="1" x14ac:dyDescent="0.25">
      <c r="B691" s="727" t="s">
        <v>50</v>
      </c>
      <c r="C691" s="728">
        <v>3</v>
      </c>
      <c r="D691" s="728">
        <v>8</v>
      </c>
      <c r="E691" s="520">
        <v>4</v>
      </c>
      <c r="F691" s="520">
        <v>6</v>
      </c>
      <c r="G691" s="520">
        <v>1</v>
      </c>
      <c r="H691" s="520">
        <v>1</v>
      </c>
      <c r="I691" s="520">
        <v>0</v>
      </c>
      <c r="J691" s="520">
        <v>0</v>
      </c>
      <c r="K691" s="595">
        <v>0</v>
      </c>
      <c r="L691" s="595">
        <v>23</v>
      </c>
      <c r="Z691" s="212" t="s">
        <v>50</v>
      </c>
      <c r="AA691" s="17">
        <v>3</v>
      </c>
      <c r="AB691" s="17">
        <v>8</v>
      </c>
      <c r="AC691" s="17">
        <v>4</v>
      </c>
      <c r="AD691" s="17">
        <v>6</v>
      </c>
      <c r="AE691" s="17">
        <v>1</v>
      </c>
      <c r="AF691" s="17">
        <v>22</v>
      </c>
    </row>
    <row r="692" spans="2:32" ht="15.95" customHeight="1" x14ac:dyDescent="0.25">
      <c r="B692" s="727" t="s">
        <v>152</v>
      </c>
      <c r="C692" s="728">
        <v>2</v>
      </c>
      <c r="D692" s="728">
        <v>0</v>
      </c>
      <c r="E692" s="520">
        <v>31</v>
      </c>
      <c r="F692" s="520">
        <v>0</v>
      </c>
      <c r="G692" s="520">
        <v>17</v>
      </c>
      <c r="H692" s="520">
        <v>3</v>
      </c>
      <c r="I692" s="520">
        <v>11</v>
      </c>
      <c r="J692" s="520">
        <v>1</v>
      </c>
      <c r="K692" s="595">
        <v>2</v>
      </c>
      <c r="L692" s="595">
        <v>67</v>
      </c>
      <c r="Z692" s="212" t="s">
        <v>152</v>
      </c>
      <c r="AA692" s="17">
        <v>2</v>
      </c>
      <c r="AB692" s="17">
        <v>0</v>
      </c>
      <c r="AC692" s="17">
        <v>31</v>
      </c>
      <c r="AD692" s="17">
        <v>0</v>
      </c>
      <c r="AE692" s="17">
        <v>17</v>
      </c>
      <c r="AF692" s="17">
        <v>50</v>
      </c>
    </row>
    <row r="693" spans="2:32" ht="15.95" customHeight="1" x14ac:dyDescent="0.25">
      <c r="B693" s="727" t="s">
        <v>252</v>
      </c>
      <c r="C693" s="728">
        <v>13</v>
      </c>
      <c r="D693" s="728">
        <v>86</v>
      </c>
      <c r="E693" s="520">
        <v>8</v>
      </c>
      <c r="F693" s="520">
        <v>11</v>
      </c>
      <c r="G693" s="520">
        <v>5</v>
      </c>
      <c r="H693" s="520">
        <v>1</v>
      </c>
      <c r="I693" s="520">
        <v>1</v>
      </c>
      <c r="J693" s="520">
        <v>69</v>
      </c>
      <c r="K693" s="595">
        <v>89</v>
      </c>
      <c r="L693" s="595">
        <v>283</v>
      </c>
      <c r="Z693" s="212" t="s">
        <v>252</v>
      </c>
      <c r="AA693" s="17">
        <v>13</v>
      </c>
      <c r="AB693" s="17">
        <v>86</v>
      </c>
      <c r="AC693" s="17">
        <v>8</v>
      </c>
      <c r="AD693" s="17">
        <v>11</v>
      </c>
      <c r="AE693" s="17">
        <v>5</v>
      </c>
      <c r="AF693" s="17">
        <v>123</v>
      </c>
    </row>
    <row r="694" spans="2:32" ht="15.95" customHeight="1" x14ac:dyDescent="0.25">
      <c r="B694" s="727" t="s">
        <v>51</v>
      </c>
      <c r="C694" s="728">
        <v>1</v>
      </c>
      <c r="D694" s="728">
        <v>1</v>
      </c>
      <c r="E694" s="520">
        <v>1</v>
      </c>
      <c r="F694" s="520">
        <v>156</v>
      </c>
      <c r="G694" s="520">
        <v>24</v>
      </c>
      <c r="H694" s="520">
        <v>15</v>
      </c>
      <c r="I694" s="520">
        <v>29</v>
      </c>
      <c r="J694" s="520">
        <v>0</v>
      </c>
      <c r="K694" s="595">
        <v>37</v>
      </c>
      <c r="L694" s="595">
        <v>264</v>
      </c>
      <c r="Z694" s="212" t="s">
        <v>51</v>
      </c>
      <c r="AA694" s="17">
        <v>1</v>
      </c>
      <c r="AB694" s="17">
        <v>1</v>
      </c>
      <c r="AC694" s="17">
        <v>1</v>
      </c>
      <c r="AD694" s="17">
        <v>156</v>
      </c>
      <c r="AE694" s="17">
        <v>24</v>
      </c>
      <c r="AF694" s="17">
        <v>183</v>
      </c>
    </row>
    <row r="695" spans="2:32" ht="15.95" customHeight="1" x14ac:dyDescent="0.25">
      <c r="B695" s="727" t="s">
        <v>253</v>
      </c>
      <c r="C695" s="728">
        <v>0</v>
      </c>
      <c r="D695" s="728">
        <v>5</v>
      </c>
      <c r="E695" s="520">
        <v>1</v>
      </c>
      <c r="F695" s="520">
        <v>4</v>
      </c>
      <c r="G695" s="520">
        <v>4</v>
      </c>
      <c r="H695" s="520">
        <v>4</v>
      </c>
      <c r="I695" s="520">
        <v>2</v>
      </c>
      <c r="J695" s="520">
        <v>5</v>
      </c>
      <c r="K695" s="595">
        <v>1</v>
      </c>
      <c r="L695" s="595">
        <v>26</v>
      </c>
      <c r="Z695" s="212" t="s">
        <v>253</v>
      </c>
      <c r="AA695" s="17">
        <v>0</v>
      </c>
      <c r="AB695" s="17">
        <v>5</v>
      </c>
      <c r="AC695" s="17">
        <v>1</v>
      </c>
      <c r="AD695" s="17">
        <v>4</v>
      </c>
      <c r="AE695" s="17">
        <v>4</v>
      </c>
      <c r="AF695" s="17">
        <v>14</v>
      </c>
    </row>
    <row r="696" spans="2:32" ht="15.95" customHeight="1" x14ac:dyDescent="0.25">
      <c r="B696" s="727" t="s">
        <v>254</v>
      </c>
      <c r="C696" s="728">
        <v>0</v>
      </c>
      <c r="D696" s="728">
        <v>0</v>
      </c>
      <c r="E696" s="520">
        <v>0</v>
      </c>
      <c r="F696" s="520">
        <v>0</v>
      </c>
      <c r="G696" s="520">
        <v>0</v>
      </c>
      <c r="H696" s="520">
        <v>0</v>
      </c>
      <c r="I696" s="520">
        <v>0</v>
      </c>
      <c r="J696" s="520">
        <v>0</v>
      </c>
      <c r="K696" s="595">
        <v>0</v>
      </c>
      <c r="L696" s="595">
        <v>0</v>
      </c>
      <c r="Z696" s="212" t="s">
        <v>254</v>
      </c>
      <c r="AA696" s="17">
        <v>0</v>
      </c>
      <c r="AB696" s="17">
        <v>0</v>
      </c>
      <c r="AC696" s="17">
        <v>0</v>
      </c>
      <c r="AD696" s="17">
        <v>0</v>
      </c>
      <c r="AE696" s="17">
        <v>0</v>
      </c>
      <c r="AF696" s="17">
        <v>0</v>
      </c>
    </row>
    <row r="697" spans="2:32" ht="15.95" customHeight="1" x14ac:dyDescent="0.25">
      <c r="B697" s="727" t="s">
        <v>62</v>
      </c>
      <c r="C697" s="728">
        <v>0</v>
      </c>
      <c r="D697" s="728">
        <v>0</v>
      </c>
      <c r="E697" s="520">
        <v>0</v>
      </c>
      <c r="F697" s="520">
        <v>0</v>
      </c>
      <c r="G697" s="520">
        <v>0</v>
      </c>
      <c r="H697" s="520">
        <v>0</v>
      </c>
      <c r="I697" s="520">
        <v>0</v>
      </c>
      <c r="J697" s="520">
        <v>0</v>
      </c>
      <c r="K697" s="595">
        <v>0</v>
      </c>
      <c r="L697" s="595">
        <v>0</v>
      </c>
      <c r="Z697" s="212" t="s">
        <v>62</v>
      </c>
      <c r="AA697" s="17">
        <v>0</v>
      </c>
      <c r="AB697" s="17">
        <v>0</v>
      </c>
      <c r="AC697" s="17">
        <v>0</v>
      </c>
      <c r="AD697" s="17">
        <v>0</v>
      </c>
      <c r="AE697" s="17">
        <v>0</v>
      </c>
      <c r="AF697" s="17">
        <v>0</v>
      </c>
    </row>
    <row r="698" spans="2:32" ht="15.95" customHeight="1" x14ac:dyDescent="0.25">
      <c r="B698" s="727" t="s">
        <v>255</v>
      </c>
      <c r="C698" s="728">
        <v>0</v>
      </c>
      <c r="D698" s="728">
        <v>0</v>
      </c>
      <c r="E698" s="520">
        <v>0</v>
      </c>
      <c r="F698" s="520">
        <v>0</v>
      </c>
      <c r="G698" s="520">
        <v>0</v>
      </c>
      <c r="H698" s="520">
        <v>0</v>
      </c>
      <c r="I698" s="520">
        <v>0</v>
      </c>
      <c r="J698" s="520">
        <v>0</v>
      </c>
      <c r="K698" s="595">
        <v>0</v>
      </c>
      <c r="L698" s="595">
        <v>0</v>
      </c>
      <c r="Z698" s="212" t="s">
        <v>255</v>
      </c>
      <c r="AA698" s="17">
        <v>0</v>
      </c>
      <c r="AB698" s="17">
        <v>0</v>
      </c>
      <c r="AC698" s="17">
        <v>0</v>
      </c>
      <c r="AD698" s="17">
        <v>0</v>
      </c>
      <c r="AE698" s="17">
        <v>0</v>
      </c>
      <c r="AF698" s="17">
        <v>0</v>
      </c>
    </row>
    <row r="699" spans="2:32" ht="15.95" customHeight="1" x14ac:dyDescent="0.25">
      <c r="B699" s="727" t="s">
        <v>256</v>
      </c>
      <c r="C699" s="728">
        <v>0</v>
      </c>
      <c r="D699" s="728">
        <v>1</v>
      </c>
      <c r="E699" s="520">
        <v>1</v>
      </c>
      <c r="F699" s="520">
        <v>0</v>
      </c>
      <c r="G699" s="520">
        <v>0</v>
      </c>
      <c r="H699" s="520">
        <v>0</v>
      </c>
      <c r="I699" s="520">
        <v>0</v>
      </c>
      <c r="J699" s="520">
        <v>0</v>
      </c>
      <c r="K699" s="595">
        <v>0</v>
      </c>
      <c r="L699" s="595">
        <v>2</v>
      </c>
      <c r="Z699" s="212" t="s">
        <v>256</v>
      </c>
      <c r="AA699" s="17">
        <v>0</v>
      </c>
      <c r="AB699" s="17">
        <v>1</v>
      </c>
      <c r="AC699" s="17">
        <v>1</v>
      </c>
      <c r="AD699" s="17">
        <v>0</v>
      </c>
      <c r="AE699" s="17">
        <v>0</v>
      </c>
      <c r="AF699" s="17">
        <v>2</v>
      </c>
    </row>
    <row r="700" spans="2:32" ht="15.95" customHeight="1" x14ac:dyDescent="0.25">
      <c r="B700" s="727" t="s">
        <v>163</v>
      </c>
      <c r="C700" s="728">
        <v>0</v>
      </c>
      <c r="D700" s="728">
        <v>0</v>
      </c>
      <c r="E700" s="520">
        <v>0</v>
      </c>
      <c r="F700" s="520">
        <v>0</v>
      </c>
      <c r="G700" s="520">
        <v>0</v>
      </c>
      <c r="H700" s="520">
        <v>0</v>
      </c>
      <c r="I700" s="520">
        <v>0</v>
      </c>
      <c r="J700" s="520">
        <v>0</v>
      </c>
      <c r="K700" s="595">
        <v>0</v>
      </c>
      <c r="L700" s="595">
        <v>0</v>
      </c>
      <c r="Z700" s="212" t="s">
        <v>163</v>
      </c>
      <c r="AA700" s="17">
        <v>0</v>
      </c>
      <c r="AB700" s="17">
        <v>0</v>
      </c>
      <c r="AC700" s="17">
        <v>0</v>
      </c>
      <c r="AD700" s="17">
        <v>0</v>
      </c>
      <c r="AE700" s="17">
        <v>0</v>
      </c>
      <c r="AF700" s="17">
        <v>0</v>
      </c>
    </row>
    <row r="701" spans="2:32" ht="15.95" customHeight="1" x14ac:dyDescent="0.25">
      <c r="B701" s="727" t="s">
        <v>177</v>
      </c>
      <c r="C701" s="728">
        <v>0</v>
      </c>
      <c r="D701" s="728">
        <v>0</v>
      </c>
      <c r="E701" s="520">
        <v>0</v>
      </c>
      <c r="F701" s="520">
        <v>0</v>
      </c>
      <c r="G701" s="520">
        <v>0</v>
      </c>
      <c r="H701" s="520">
        <v>0</v>
      </c>
      <c r="I701" s="520">
        <v>0</v>
      </c>
      <c r="J701" s="520">
        <v>0</v>
      </c>
      <c r="K701" s="595">
        <v>0</v>
      </c>
      <c r="L701" s="595">
        <v>0</v>
      </c>
      <c r="Z701" s="212" t="s">
        <v>177</v>
      </c>
      <c r="AA701" s="17">
        <v>0</v>
      </c>
      <c r="AB701" s="17">
        <v>0</v>
      </c>
      <c r="AC701" s="17">
        <v>0</v>
      </c>
      <c r="AD701" s="17">
        <v>0</v>
      </c>
      <c r="AE701" s="17">
        <v>0</v>
      </c>
      <c r="AF701" s="17">
        <v>0</v>
      </c>
    </row>
    <row r="702" spans="2:32" ht="15.95" customHeight="1" x14ac:dyDescent="0.25">
      <c r="B702" s="727" t="s">
        <v>298</v>
      </c>
      <c r="C702" s="728">
        <v>0</v>
      </c>
      <c r="D702" s="728">
        <v>0</v>
      </c>
      <c r="E702" s="520">
        <v>0</v>
      </c>
      <c r="F702" s="520">
        <v>0</v>
      </c>
      <c r="G702" s="520">
        <v>0</v>
      </c>
      <c r="H702" s="520">
        <v>0</v>
      </c>
      <c r="I702" s="520">
        <v>0</v>
      </c>
      <c r="J702" s="520">
        <v>0</v>
      </c>
      <c r="K702" s="595">
        <v>0</v>
      </c>
      <c r="L702" s="595">
        <v>0</v>
      </c>
      <c r="Z702" s="212" t="s">
        <v>298</v>
      </c>
      <c r="AA702" s="17">
        <v>0</v>
      </c>
      <c r="AB702" s="17">
        <v>0</v>
      </c>
      <c r="AC702" s="17">
        <v>0</v>
      </c>
      <c r="AD702" s="17">
        <v>0</v>
      </c>
      <c r="AE702" s="17">
        <v>0</v>
      </c>
      <c r="AF702" s="17">
        <v>0</v>
      </c>
    </row>
    <row r="703" spans="2:32" ht="15.95" customHeight="1" x14ac:dyDescent="0.25">
      <c r="B703" s="727" t="s">
        <v>257</v>
      </c>
      <c r="C703" s="728">
        <v>0</v>
      </c>
      <c r="D703" s="728">
        <v>0</v>
      </c>
      <c r="E703" s="520">
        <v>0</v>
      </c>
      <c r="F703" s="520">
        <v>0</v>
      </c>
      <c r="G703" s="520">
        <v>0</v>
      </c>
      <c r="H703" s="520">
        <v>0</v>
      </c>
      <c r="I703" s="520">
        <v>0</v>
      </c>
      <c r="J703" s="520">
        <v>0</v>
      </c>
      <c r="K703" s="595">
        <v>0</v>
      </c>
      <c r="L703" s="595">
        <v>0</v>
      </c>
      <c r="Z703" s="212" t="s">
        <v>257</v>
      </c>
      <c r="AA703" s="17">
        <v>0</v>
      </c>
      <c r="AB703" s="17">
        <v>0</v>
      </c>
      <c r="AC703" s="17">
        <v>0</v>
      </c>
      <c r="AD703" s="17">
        <v>0</v>
      </c>
      <c r="AE703" s="17">
        <v>0</v>
      </c>
      <c r="AF703" s="17">
        <v>0</v>
      </c>
    </row>
    <row r="704" spans="2:32" ht="15.95" customHeight="1" x14ac:dyDescent="0.25">
      <c r="B704" s="727" t="s">
        <v>159</v>
      </c>
      <c r="C704" s="728">
        <v>9</v>
      </c>
      <c r="D704" s="728">
        <v>6</v>
      </c>
      <c r="E704" s="520">
        <v>0</v>
      </c>
      <c r="F704" s="520">
        <v>6</v>
      </c>
      <c r="G704" s="520">
        <v>0</v>
      </c>
      <c r="H704" s="520">
        <v>1</v>
      </c>
      <c r="I704" s="520">
        <v>0</v>
      </c>
      <c r="J704" s="520">
        <v>4</v>
      </c>
      <c r="K704" s="595">
        <v>0</v>
      </c>
      <c r="L704" s="595">
        <v>26</v>
      </c>
      <c r="Z704" s="212" t="s">
        <v>159</v>
      </c>
      <c r="AA704" s="17">
        <v>9</v>
      </c>
      <c r="AB704" s="17">
        <v>6</v>
      </c>
      <c r="AC704" s="17">
        <v>0</v>
      </c>
      <c r="AD704" s="17">
        <v>6</v>
      </c>
      <c r="AE704" s="17">
        <v>0</v>
      </c>
      <c r="AF704" s="17">
        <v>21</v>
      </c>
    </row>
    <row r="705" spans="2:32" ht="15.95" customHeight="1" x14ac:dyDescent="0.25">
      <c r="B705" s="727" t="s">
        <v>229</v>
      </c>
      <c r="C705" s="728">
        <v>0</v>
      </c>
      <c r="D705" s="728">
        <v>0</v>
      </c>
      <c r="E705" s="520">
        <v>0</v>
      </c>
      <c r="F705" s="520">
        <v>0</v>
      </c>
      <c r="G705" s="520">
        <v>0</v>
      </c>
      <c r="H705" s="520">
        <v>0</v>
      </c>
      <c r="I705" s="520">
        <v>0</v>
      </c>
      <c r="J705" s="520">
        <v>0</v>
      </c>
      <c r="K705" s="595">
        <v>0</v>
      </c>
      <c r="L705" s="595">
        <v>0</v>
      </c>
      <c r="Z705" s="212" t="s">
        <v>229</v>
      </c>
      <c r="AA705" s="17">
        <v>0</v>
      </c>
      <c r="AB705" s="17">
        <v>0</v>
      </c>
      <c r="AC705" s="17">
        <v>0</v>
      </c>
      <c r="AD705" s="17">
        <v>0</v>
      </c>
      <c r="AE705" s="17">
        <v>0</v>
      </c>
      <c r="AF705" s="17">
        <v>0</v>
      </c>
    </row>
    <row r="706" spans="2:32" ht="15.95" customHeight="1" x14ac:dyDescent="0.25">
      <c r="B706" s="727" t="s">
        <v>247</v>
      </c>
      <c r="C706" s="728">
        <v>0</v>
      </c>
      <c r="D706" s="728">
        <v>0</v>
      </c>
      <c r="E706" s="520">
        <v>0</v>
      </c>
      <c r="F706" s="520">
        <v>0</v>
      </c>
      <c r="G706" s="520">
        <v>0</v>
      </c>
      <c r="H706" s="520">
        <v>0</v>
      </c>
      <c r="I706" s="520">
        <v>0</v>
      </c>
      <c r="J706" s="520">
        <v>0</v>
      </c>
      <c r="K706" s="595">
        <v>0</v>
      </c>
      <c r="L706" s="595">
        <v>0</v>
      </c>
      <c r="Z706" s="212" t="s">
        <v>247</v>
      </c>
      <c r="AA706" s="17">
        <v>0</v>
      </c>
      <c r="AB706" s="17">
        <v>0</v>
      </c>
      <c r="AC706" s="17">
        <v>0</v>
      </c>
      <c r="AD706" s="17">
        <v>0</v>
      </c>
      <c r="AE706" s="17">
        <v>0</v>
      </c>
      <c r="AF706" s="17">
        <v>0</v>
      </c>
    </row>
    <row r="707" spans="2:32" ht="15.95" customHeight="1" x14ac:dyDescent="0.25">
      <c r="B707" s="727" t="s">
        <v>279</v>
      </c>
      <c r="C707" s="728">
        <v>0</v>
      </c>
      <c r="D707" s="728">
        <v>0</v>
      </c>
      <c r="E707" s="520">
        <v>0</v>
      </c>
      <c r="F707" s="520">
        <v>0</v>
      </c>
      <c r="G707" s="520">
        <v>0</v>
      </c>
      <c r="H707" s="520">
        <v>0</v>
      </c>
      <c r="I707" s="520">
        <v>0</v>
      </c>
      <c r="J707" s="520">
        <v>0</v>
      </c>
      <c r="K707" s="595">
        <v>0</v>
      </c>
      <c r="L707" s="595">
        <v>0</v>
      </c>
      <c r="Z707" s="212" t="s">
        <v>279</v>
      </c>
      <c r="AA707" s="17">
        <v>0</v>
      </c>
      <c r="AB707" s="17">
        <v>0</v>
      </c>
      <c r="AC707" s="17">
        <v>0</v>
      </c>
      <c r="AD707" s="17">
        <v>0</v>
      </c>
      <c r="AE707" s="17">
        <v>0</v>
      </c>
      <c r="AF707" s="17">
        <v>0</v>
      </c>
    </row>
    <row r="708" spans="2:32" ht="15.95" customHeight="1" x14ac:dyDescent="0.25">
      <c r="B708" s="727" t="s">
        <v>277</v>
      </c>
      <c r="C708" s="728">
        <v>0</v>
      </c>
      <c r="D708" s="728">
        <v>0</v>
      </c>
      <c r="E708" s="520">
        <v>0</v>
      </c>
      <c r="F708" s="520">
        <v>0</v>
      </c>
      <c r="G708" s="520">
        <v>0</v>
      </c>
      <c r="H708" s="520">
        <v>0</v>
      </c>
      <c r="I708" s="520">
        <v>0</v>
      </c>
      <c r="J708" s="520">
        <v>0</v>
      </c>
      <c r="K708" s="595">
        <v>1</v>
      </c>
      <c r="L708" s="595">
        <v>1</v>
      </c>
      <c r="Z708" s="212" t="s">
        <v>277</v>
      </c>
      <c r="AA708" s="17">
        <v>0</v>
      </c>
      <c r="AB708" s="17">
        <v>0</v>
      </c>
      <c r="AC708" s="17">
        <v>0</v>
      </c>
      <c r="AD708" s="17">
        <v>0</v>
      </c>
      <c r="AE708" s="17">
        <v>0</v>
      </c>
      <c r="AF708" s="17">
        <v>0</v>
      </c>
    </row>
    <row r="709" spans="2:32" ht="15.95" customHeight="1" x14ac:dyDescent="0.25">
      <c r="B709" s="727" t="s">
        <v>248</v>
      </c>
      <c r="C709" s="728">
        <v>0</v>
      </c>
      <c r="D709" s="728">
        <v>0</v>
      </c>
      <c r="E709" s="520">
        <v>0</v>
      </c>
      <c r="F709" s="520">
        <v>0</v>
      </c>
      <c r="G709" s="520">
        <v>0</v>
      </c>
      <c r="H709" s="520">
        <v>0</v>
      </c>
      <c r="I709" s="520">
        <v>0</v>
      </c>
      <c r="J709" s="520">
        <v>0</v>
      </c>
      <c r="K709" s="595">
        <v>0</v>
      </c>
      <c r="L709" s="595">
        <v>0</v>
      </c>
      <c r="Z709" s="212" t="s">
        <v>248</v>
      </c>
      <c r="AA709" s="17">
        <v>0</v>
      </c>
      <c r="AB709" s="17">
        <v>0</v>
      </c>
      <c r="AC709" s="17">
        <v>0</v>
      </c>
      <c r="AD709" s="17">
        <v>0</v>
      </c>
      <c r="AE709" s="17">
        <v>0</v>
      </c>
      <c r="AF709" s="17">
        <v>0</v>
      </c>
    </row>
    <row r="710" spans="2:32" ht="15.95" customHeight="1" thickBot="1" x14ac:dyDescent="0.3">
      <c r="B710" s="729" t="s">
        <v>191</v>
      </c>
      <c r="C710" s="730">
        <v>0</v>
      </c>
      <c r="D710" s="728">
        <v>0</v>
      </c>
      <c r="E710" s="520">
        <v>0</v>
      </c>
      <c r="F710" s="520">
        <v>0</v>
      </c>
      <c r="G710" s="520">
        <v>0</v>
      </c>
      <c r="H710" s="520">
        <v>0</v>
      </c>
      <c r="I710" s="520">
        <v>0</v>
      </c>
      <c r="J710" s="598">
        <v>0</v>
      </c>
      <c r="K710" s="595">
        <v>0</v>
      </c>
      <c r="L710" s="595">
        <v>0</v>
      </c>
      <c r="Z710" s="212" t="s">
        <v>191</v>
      </c>
      <c r="AA710" s="17">
        <v>0</v>
      </c>
      <c r="AB710" s="17">
        <v>0</v>
      </c>
      <c r="AC710" s="17">
        <v>0</v>
      </c>
      <c r="AD710" s="17">
        <v>0</v>
      </c>
      <c r="AE710" s="17">
        <v>0</v>
      </c>
      <c r="AF710" s="17">
        <v>0</v>
      </c>
    </row>
    <row r="711" spans="2:32" ht="15.95" customHeight="1" thickBot="1" x14ac:dyDescent="0.3">
      <c r="B711" s="733" t="s">
        <v>456</v>
      </c>
      <c r="C711" s="734">
        <v>84</v>
      </c>
      <c r="D711" s="734">
        <v>249</v>
      </c>
      <c r="E711" s="589">
        <v>121</v>
      </c>
      <c r="F711" s="589">
        <v>348</v>
      </c>
      <c r="G711" s="589">
        <v>443</v>
      </c>
      <c r="H711" s="589">
        <v>293</v>
      </c>
      <c r="I711" s="589">
        <v>194</v>
      </c>
      <c r="J711" s="588">
        <v>182</v>
      </c>
      <c r="K711" s="588">
        <v>288</v>
      </c>
      <c r="L711" s="588">
        <v>2202</v>
      </c>
      <c r="Z711" s="212" t="s">
        <v>456</v>
      </c>
      <c r="AA711" s="17">
        <v>84</v>
      </c>
      <c r="AB711" s="17">
        <v>249</v>
      </c>
      <c r="AC711" s="17">
        <v>121</v>
      </c>
      <c r="AD711" s="17">
        <v>348</v>
      </c>
      <c r="AE711" s="17">
        <v>443</v>
      </c>
      <c r="AF711" s="17">
        <v>1245</v>
      </c>
    </row>
    <row r="712" spans="2:32" ht="6.75" customHeight="1" x14ac:dyDescent="0.2"/>
    <row r="713" spans="2:32" hidden="1" x14ac:dyDescent="0.2"/>
    <row r="714" spans="2:32" hidden="1" x14ac:dyDescent="0.2"/>
    <row r="716" spans="2:32" ht="18.600000000000001" customHeight="1" x14ac:dyDescent="0.2">
      <c r="B716" s="761" t="s">
        <v>495</v>
      </c>
      <c r="C716" s="761"/>
      <c r="D716" s="761"/>
      <c r="E716" s="761"/>
      <c r="F716" s="761"/>
    </row>
    <row r="719" spans="2:32" x14ac:dyDescent="0.25">
      <c r="B719" s="532" t="s">
        <v>28</v>
      </c>
      <c r="C719" s="532" t="s">
        <v>459</v>
      </c>
      <c r="D719" s="533" t="s">
        <v>460</v>
      </c>
      <c r="E719" s="518"/>
      <c r="X719" s="523"/>
      <c r="Z719" s="498" t="s">
        <v>28</v>
      </c>
      <c r="AA719" s="498" t="s">
        <v>5</v>
      </c>
      <c r="AB719" s="498" t="s">
        <v>311</v>
      </c>
    </row>
    <row r="720" spans="2:32" x14ac:dyDescent="0.25">
      <c r="B720" s="577" t="s">
        <v>60</v>
      </c>
      <c r="C720" s="531">
        <v>614</v>
      </c>
      <c r="D720" s="531">
        <v>68</v>
      </c>
      <c r="E720" s="169"/>
      <c r="F720" s="225"/>
      <c r="W720" s="523">
        <f>C720/C734</f>
        <v>6.3357754617686515E-2</v>
      </c>
      <c r="X720" s="523">
        <f>D720/C734</f>
        <v>7.0168197296460637E-3</v>
      </c>
      <c r="Y720" s="229"/>
      <c r="Z720" s="499" t="s">
        <v>395</v>
      </c>
      <c r="AA720" s="30">
        <v>614</v>
      </c>
      <c r="AB720" s="30">
        <v>68</v>
      </c>
    </row>
    <row r="721" spans="2:28" x14ac:dyDescent="0.25">
      <c r="B721" s="577" t="s">
        <v>33</v>
      </c>
      <c r="C721" s="531">
        <v>1296</v>
      </c>
      <c r="D721" s="531">
        <v>125</v>
      </c>
      <c r="E721" s="169"/>
      <c r="F721" s="225"/>
      <c r="W721" s="522">
        <f>C721/C734</f>
        <v>0.13373232896501908</v>
      </c>
      <c r="X721" s="523">
        <f>D721/C734</f>
        <v>1.2898565679496441E-2</v>
      </c>
      <c r="Z721" s="499" t="s">
        <v>396</v>
      </c>
      <c r="AA721" s="30">
        <v>1296</v>
      </c>
      <c r="AB721" s="30">
        <v>125</v>
      </c>
    </row>
    <row r="722" spans="2:28" x14ac:dyDescent="0.25">
      <c r="B722" s="577" t="s">
        <v>34</v>
      </c>
      <c r="C722" s="531">
        <v>949</v>
      </c>
      <c r="D722" s="531">
        <v>92</v>
      </c>
      <c r="E722" s="169"/>
      <c r="F722" s="225"/>
      <c r="W722" s="522">
        <f>C722/C734</f>
        <v>9.7925910638736971E-2</v>
      </c>
      <c r="X722" s="523">
        <f>D722/C734</f>
        <v>9.4933443401093807E-3</v>
      </c>
      <c r="Z722" s="499" t="s">
        <v>421</v>
      </c>
      <c r="AA722" s="30">
        <v>949</v>
      </c>
      <c r="AB722" s="30">
        <v>92</v>
      </c>
    </row>
    <row r="723" spans="2:28" x14ac:dyDescent="0.25">
      <c r="B723" s="577" t="s">
        <v>35</v>
      </c>
      <c r="C723" s="531">
        <v>712</v>
      </c>
      <c r="D723" s="531">
        <v>58</v>
      </c>
      <c r="E723" s="169"/>
      <c r="F723" s="225"/>
      <c r="W723" s="522">
        <f>C723/C734</f>
        <v>7.3470230110411719E-2</v>
      </c>
      <c r="X723" s="523">
        <f>D723/C734</f>
        <v>5.9849344752863484E-3</v>
      </c>
      <c r="Z723" s="499" t="s">
        <v>422</v>
      </c>
      <c r="AA723" s="30">
        <v>712</v>
      </c>
      <c r="AB723" s="30">
        <v>58</v>
      </c>
    </row>
    <row r="724" spans="2:28" x14ac:dyDescent="0.25">
      <c r="B724" s="577" t="s">
        <v>36</v>
      </c>
      <c r="C724" s="531">
        <v>955</v>
      </c>
      <c r="D724" s="531">
        <v>88</v>
      </c>
      <c r="E724" s="169"/>
      <c r="F724" s="225"/>
      <c r="W724" s="522">
        <f>C724/C734</f>
        <v>9.8545041791352803E-2</v>
      </c>
      <c r="X724" s="523">
        <f>D724/C734</f>
        <v>9.0805902383654935E-3</v>
      </c>
      <c r="Z724" s="521" t="s">
        <v>463</v>
      </c>
      <c r="AA724" s="30">
        <v>955</v>
      </c>
      <c r="AB724" s="30">
        <v>88</v>
      </c>
    </row>
    <row r="725" spans="2:28" x14ac:dyDescent="0.25">
      <c r="B725" s="577" t="s">
        <v>32</v>
      </c>
      <c r="C725" s="531">
        <v>1224</v>
      </c>
      <c r="D725" s="531">
        <v>125</v>
      </c>
      <c r="E725" s="13"/>
      <c r="W725" s="169">
        <f>C725/C734</f>
        <v>0.12630275513362915</v>
      </c>
      <c r="X725" s="523">
        <f>D725/C734</f>
        <v>1.2898565679496441E-2</v>
      </c>
      <c r="Z725" s="521" t="s">
        <v>468</v>
      </c>
      <c r="AA725" s="500">
        <v>1224</v>
      </c>
      <c r="AB725" s="501">
        <v>125</v>
      </c>
    </row>
    <row r="726" spans="2:28" x14ac:dyDescent="0.25">
      <c r="B726" s="577" t="s">
        <v>37</v>
      </c>
      <c r="C726" s="531">
        <v>1191</v>
      </c>
      <c r="D726" s="531">
        <v>105</v>
      </c>
      <c r="E726" s="13"/>
      <c r="Z726" s="499" t="s">
        <v>319</v>
      </c>
      <c r="AA726" s="500"/>
      <c r="AB726" s="501"/>
    </row>
    <row r="727" spans="2:28" x14ac:dyDescent="0.25">
      <c r="B727" s="577" t="s">
        <v>38</v>
      </c>
      <c r="C727" s="531">
        <v>1031</v>
      </c>
      <c r="D727" s="531">
        <v>98</v>
      </c>
      <c r="E727" s="13"/>
      <c r="F727" s="10" t="e">
        <f t="shared" ref="F727:F731" si="20">D727/D740</f>
        <v>#DIV/0!</v>
      </c>
      <c r="Z727" s="499" t="s">
        <v>320</v>
      </c>
      <c r="AA727" s="500"/>
      <c r="AB727" s="501"/>
    </row>
    <row r="728" spans="2:28" x14ac:dyDescent="0.25">
      <c r="B728" s="577" t="s">
        <v>39</v>
      </c>
      <c r="C728" s="531">
        <v>888</v>
      </c>
      <c r="D728" s="531">
        <v>72</v>
      </c>
      <c r="E728" s="13"/>
      <c r="F728" s="10" t="e">
        <f t="shared" si="20"/>
        <v>#DIV/0!</v>
      </c>
      <c r="Z728" s="499" t="s">
        <v>321</v>
      </c>
      <c r="AA728" s="500"/>
      <c r="AB728" s="501"/>
    </row>
    <row r="729" spans="2:28" hidden="1" x14ac:dyDescent="0.25">
      <c r="B729" s="577" t="s">
        <v>40</v>
      </c>
      <c r="C729" s="531">
        <v>0</v>
      </c>
      <c r="D729" s="531">
        <v>0</v>
      </c>
      <c r="E729" s="13"/>
      <c r="F729" s="10" t="e">
        <f t="shared" si="20"/>
        <v>#DIV/0!</v>
      </c>
      <c r="Z729" s="499" t="s">
        <v>322</v>
      </c>
      <c r="AA729" s="500"/>
      <c r="AB729" s="501"/>
    </row>
    <row r="730" spans="2:28" hidden="1" x14ac:dyDescent="0.25">
      <c r="B730" s="577" t="s">
        <v>41</v>
      </c>
      <c r="C730" s="531">
        <v>0</v>
      </c>
      <c r="D730" s="531">
        <v>0</v>
      </c>
      <c r="E730" s="13"/>
      <c r="F730" s="10" t="e">
        <f t="shared" si="20"/>
        <v>#DIV/0!</v>
      </c>
      <c r="Z730" s="499" t="s">
        <v>323</v>
      </c>
      <c r="AA730" s="500"/>
      <c r="AB730" s="501"/>
    </row>
    <row r="731" spans="2:28" hidden="1" x14ac:dyDescent="0.25">
      <c r="B731" s="577" t="s">
        <v>61</v>
      </c>
      <c r="C731" s="531">
        <v>0</v>
      </c>
      <c r="D731" s="531">
        <v>0</v>
      </c>
      <c r="E731" s="13"/>
      <c r="F731" s="10" t="e">
        <f t="shared" si="20"/>
        <v>#DIV/0!</v>
      </c>
      <c r="Z731" s="499" t="s">
        <v>324</v>
      </c>
      <c r="AA731" s="500"/>
      <c r="AB731" s="501"/>
    </row>
    <row r="732" spans="2:28" hidden="1" x14ac:dyDescent="0.2">
      <c r="B732" s="581"/>
      <c r="D732" s="536"/>
      <c r="E732" s="157"/>
      <c r="W732" s="524">
        <f>C733/C734</f>
        <v>0.91425033536270772</v>
      </c>
      <c r="X732" s="525">
        <f>D733/C734</f>
        <v>8.5749664637292333E-2</v>
      </c>
      <c r="Z732" s="407"/>
      <c r="AA732" s="408"/>
      <c r="AB732" s="409"/>
    </row>
    <row r="733" spans="2:28" x14ac:dyDescent="0.2">
      <c r="B733" s="558" t="s">
        <v>6</v>
      </c>
      <c r="C733" s="532">
        <f>SUM(C720:C732)</f>
        <v>8860</v>
      </c>
      <c r="D733" s="532">
        <f>SUM(D720:D732)</f>
        <v>831</v>
      </c>
      <c r="E733" s="58"/>
      <c r="W733" s="523"/>
      <c r="X733" s="523"/>
      <c r="Z733" s="407" t="s">
        <v>325</v>
      </c>
      <c r="AA733" s="412"/>
      <c r="AB733" s="413"/>
    </row>
    <row r="734" spans="2:28" x14ac:dyDescent="0.2">
      <c r="B734" s="735" t="s">
        <v>464</v>
      </c>
      <c r="C734" s="736">
        <f>C733+D733</f>
        <v>9691</v>
      </c>
      <c r="Z734" s="234"/>
      <c r="AA734" s="234">
        <f>SUM(AA720:AA733)</f>
        <v>5750</v>
      </c>
      <c r="AB734" s="234">
        <f>SUM(AB720:AB733)</f>
        <v>556</v>
      </c>
    </row>
    <row r="735" spans="2:28" x14ac:dyDescent="0.2">
      <c r="C735" s="540"/>
      <c r="D735" s="551"/>
    </row>
  </sheetData>
  <mergeCells count="109">
    <mergeCell ref="A516:D516"/>
    <mergeCell ref="B650:F650"/>
    <mergeCell ref="B716:F716"/>
    <mergeCell ref="E552:E553"/>
    <mergeCell ref="B552:B553"/>
    <mergeCell ref="C552:C553"/>
    <mergeCell ref="B616:B617"/>
    <mergeCell ref="C616:D616"/>
    <mergeCell ref="E616:F616"/>
    <mergeCell ref="B581:E581"/>
    <mergeCell ref="B630:E630"/>
    <mergeCell ref="B613:D614"/>
    <mergeCell ref="B651:L653"/>
    <mergeCell ref="B683:L684"/>
    <mergeCell ref="W67:Y67"/>
    <mergeCell ref="W84:Y84"/>
    <mergeCell ref="W96:Y97"/>
    <mergeCell ref="J552:J553"/>
    <mergeCell ref="G552:G553"/>
    <mergeCell ref="K170:L170"/>
    <mergeCell ref="B66:D66"/>
    <mergeCell ref="B75:D75"/>
    <mergeCell ref="C76:D76"/>
    <mergeCell ref="C77:D77"/>
    <mergeCell ref="B168:D168"/>
    <mergeCell ref="B204:D204"/>
    <mergeCell ref="B184:D184"/>
    <mergeCell ref="F184:I184"/>
    <mergeCell ref="C339:D339"/>
    <mergeCell ref="K435:L435"/>
    <mergeCell ref="B519:E519"/>
    <mergeCell ref="H552:H553"/>
    <mergeCell ref="I552:I553"/>
    <mergeCell ref="B550:E550"/>
    <mergeCell ref="B551:E551"/>
    <mergeCell ref="G550:J550"/>
    <mergeCell ref="G551:J551"/>
    <mergeCell ref="D552:D553"/>
    <mergeCell ref="AG207:AI207"/>
    <mergeCell ref="AK207:AM207"/>
    <mergeCell ref="AH318:AI318"/>
    <mergeCell ref="AH321:AI321"/>
    <mergeCell ref="AH324:AI324"/>
    <mergeCell ref="AH315:AI315"/>
    <mergeCell ref="AA170:AB170"/>
    <mergeCell ref="B214:D214"/>
    <mergeCell ref="E207:F207"/>
    <mergeCell ref="AC170:AD170"/>
    <mergeCell ref="AE170:AF170"/>
    <mergeCell ref="Y170:Z170"/>
    <mergeCell ref="W170:X170"/>
    <mergeCell ref="AB339:AE339"/>
    <mergeCell ref="B165:D165"/>
    <mergeCell ref="B166:D166"/>
    <mergeCell ref="B147:D149"/>
    <mergeCell ref="W339:Z339"/>
    <mergeCell ref="B362:F362"/>
    <mergeCell ref="B518:E518"/>
    <mergeCell ref="A1:L1"/>
    <mergeCell ref="A2:L2"/>
    <mergeCell ref="A3:L3"/>
    <mergeCell ref="A4:L4"/>
    <mergeCell ref="C435:E435"/>
    <mergeCell ref="F435:H435"/>
    <mergeCell ref="C206:D206"/>
    <mergeCell ref="E206:F206"/>
    <mergeCell ref="B110:D110"/>
    <mergeCell ref="B124:D124"/>
    <mergeCell ref="B138:D138"/>
    <mergeCell ref="B155:D155"/>
    <mergeCell ref="B400:D402"/>
    <mergeCell ref="B425:D427"/>
    <mergeCell ref="G170:H170"/>
    <mergeCell ref="I170:J170"/>
    <mergeCell ref="B29:D29"/>
    <mergeCell ref="P433:P434"/>
    <mergeCell ref="W433:X433"/>
    <mergeCell ref="B520:B521"/>
    <mergeCell ref="C520:C521"/>
    <mergeCell ref="D520:D521"/>
    <mergeCell ref="E520:E521"/>
    <mergeCell ref="G518:J518"/>
    <mergeCell ref="G519:J519"/>
    <mergeCell ref="M206:N206"/>
    <mergeCell ref="M207:N207"/>
    <mergeCell ref="H520:H521"/>
    <mergeCell ref="I520:I521"/>
    <mergeCell ref="J520:J521"/>
    <mergeCell ref="K206:L206"/>
    <mergeCell ref="K207:L207"/>
    <mergeCell ref="G207:H207"/>
    <mergeCell ref="G520:G521"/>
    <mergeCell ref="B337:G337"/>
    <mergeCell ref="O207:P207"/>
    <mergeCell ref="B432:D432"/>
    <mergeCell ref="B408:C408"/>
    <mergeCell ref="M435:N435"/>
    <mergeCell ref="E339:F339"/>
    <mergeCell ref="B383:C383"/>
    <mergeCell ref="C434:H434"/>
    <mergeCell ref="K434:N434"/>
    <mergeCell ref="B11:D11"/>
    <mergeCell ref="C170:D170"/>
    <mergeCell ref="E170:F170"/>
    <mergeCell ref="B49:D49"/>
    <mergeCell ref="C207:D207"/>
    <mergeCell ref="C78:D78"/>
    <mergeCell ref="B82:D82"/>
    <mergeCell ref="B96:D96"/>
  </mergeCells>
  <phoneticPr fontId="217" type="noConversion"/>
  <printOptions horizontalCentered="1"/>
  <pageMargins left="0.23622047244094491" right="0.23622047244094491" top="0.74803149606299213" bottom="0.74803149606299213" header="0.31496062992125984" footer="0.31496062992125984"/>
  <pageSetup scale="45" fitToHeight="0" orientation="portrait" r:id="rId1"/>
  <headerFooter alignWithMargins="0">
    <oddFooter>Página &amp;P</oddFooter>
  </headerFooter>
  <rowBreaks count="11" manualBreakCount="11">
    <brk id="64" max="15" man="1"/>
    <brk id="108" max="15" man="1"/>
    <brk id="151" max="16383" man="1"/>
    <brk id="182" max="16383" man="1"/>
    <brk id="335" max="15" man="1"/>
    <brk id="379" max="15" man="1"/>
    <brk id="431" max="15" man="1"/>
    <brk id="464" max="15" man="1"/>
    <brk id="514" max="15" man="1"/>
    <brk id="580" max="15" man="1"/>
    <brk id="648" max="15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2"/>
  <sheetViews>
    <sheetView topLeftCell="A553" zoomScale="90" zoomScaleNormal="90" workbookViewId="0">
      <selection activeCell="G11" sqref="G11"/>
    </sheetView>
  </sheetViews>
  <sheetFormatPr baseColWidth="10" defaultColWidth="11.42578125" defaultRowHeight="15" x14ac:dyDescent="0.25"/>
  <cols>
    <col min="1" max="2" width="11.42578125" style="416"/>
    <col min="3" max="3" width="20.28515625" style="416" customWidth="1"/>
    <col min="4" max="4" width="25.42578125" style="416" customWidth="1"/>
    <col min="5" max="5" width="31.5703125" style="416" customWidth="1"/>
    <col min="6" max="6" width="15.85546875" style="416" customWidth="1"/>
    <col min="7" max="7" width="16.42578125" style="416" bestFit="1" customWidth="1"/>
    <col min="8" max="9" width="11.42578125" style="416"/>
    <col min="10" max="11" width="0" style="416" hidden="1" customWidth="1"/>
    <col min="12" max="16384" width="11.42578125" style="416"/>
  </cols>
  <sheetData>
    <row r="1" spans="2:11" x14ac:dyDescent="0.25">
      <c r="B1" s="414" t="s">
        <v>74</v>
      </c>
      <c r="C1" s="414" t="s">
        <v>327</v>
      </c>
      <c r="D1" s="414" t="s">
        <v>328</v>
      </c>
      <c r="E1" s="414" t="s">
        <v>329</v>
      </c>
      <c r="F1" s="414" t="s">
        <v>243</v>
      </c>
      <c r="G1" s="414" t="s">
        <v>244</v>
      </c>
      <c r="H1" s="414" t="s">
        <v>245</v>
      </c>
      <c r="I1" s="414" t="s">
        <v>246</v>
      </c>
      <c r="J1" s="414"/>
      <c r="K1" s="414"/>
    </row>
    <row r="2" spans="2:11" x14ac:dyDescent="0.25">
      <c r="B2" s="502">
        <v>14</v>
      </c>
      <c r="C2" s="502" t="s">
        <v>127</v>
      </c>
      <c r="D2" s="502" t="s">
        <v>98</v>
      </c>
      <c r="E2" s="502" t="s">
        <v>518</v>
      </c>
      <c r="F2" s="502">
        <v>26626358.75</v>
      </c>
      <c r="G2" s="502">
        <v>26680512.5</v>
      </c>
      <c r="H2" s="502"/>
      <c r="I2" s="502">
        <v>1</v>
      </c>
      <c r="K2" s="382"/>
    </row>
    <row r="3" spans="2:11" x14ac:dyDescent="0.25">
      <c r="B3" s="502">
        <v>14</v>
      </c>
      <c r="C3" s="502" t="s">
        <v>127</v>
      </c>
      <c r="D3" s="502" t="s">
        <v>135</v>
      </c>
      <c r="E3" s="502" t="s">
        <v>99</v>
      </c>
      <c r="F3" s="502">
        <v>16859573.539999999</v>
      </c>
      <c r="G3" s="502">
        <v>16883742.370000001</v>
      </c>
      <c r="H3" s="502"/>
      <c r="I3" s="502">
        <v>1</v>
      </c>
      <c r="K3" s="382"/>
    </row>
    <row r="4" spans="2:11" x14ac:dyDescent="0.25">
      <c r="B4" s="502">
        <v>14</v>
      </c>
      <c r="C4" s="502" t="s">
        <v>127</v>
      </c>
      <c r="D4" s="502" t="s">
        <v>135</v>
      </c>
      <c r="E4" s="502" t="s">
        <v>471</v>
      </c>
      <c r="F4" s="502">
        <v>13549715.35</v>
      </c>
      <c r="G4" s="502">
        <v>13611249.689999999</v>
      </c>
      <c r="H4" s="502"/>
      <c r="I4" s="502">
        <v>1</v>
      </c>
      <c r="K4" s="382"/>
    </row>
    <row r="5" spans="2:11" x14ac:dyDescent="0.25">
      <c r="B5" s="502">
        <v>14</v>
      </c>
      <c r="C5" s="502" t="s">
        <v>127</v>
      </c>
      <c r="D5" s="502" t="s">
        <v>425</v>
      </c>
      <c r="E5" s="502" t="s">
        <v>92</v>
      </c>
      <c r="F5" s="502">
        <v>17506862.84</v>
      </c>
      <c r="G5" s="502">
        <v>17529515.140000001</v>
      </c>
      <c r="H5" s="502"/>
      <c r="I5" s="502">
        <v>1</v>
      </c>
      <c r="K5" s="382"/>
    </row>
    <row r="6" spans="2:11" x14ac:dyDescent="0.25">
      <c r="B6" s="502">
        <v>14</v>
      </c>
      <c r="C6" s="502" t="s">
        <v>130</v>
      </c>
      <c r="D6" s="502" t="s">
        <v>133</v>
      </c>
      <c r="E6" s="502" t="s">
        <v>72</v>
      </c>
      <c r="F6" s="502">
        <v>25111862.734999999</v>
      </c>
      <c r="G6" s="502">
        <v>25159803.91</v>
      </c>
      <c r="H6" s="502"/>
      <c r="I6" s="502">
        <v>2</v>
      </c>
      <c r="K6" s="382"/>
    </row>
    <row r="7" spans="2:11" x14ac:dyDescent="0.25">
      <c r="B7" s="502">
        <v>32</v>
      </c>
      <c r="C7" s="502" t="s">
        <v>13</v>
      </c>
      <c r="D7" s="502" t="s">
        <v>132</v>
      </c>
      <c r="E7" s="502" t="s">
        <v>143</v>
      </c>
      <c r="F7" s="502">
        <v>24529354.453797501</v>
      </c>
      <c r="G7" s="502">
        <v>24593425.644430399</v>
      </c>
      <c r="H7" s="502"/>
      <c r="I7" s="502">
        <v>79</v>
      </c>
      <c r="K7" s="382"/>
    </row>
    <row r="8" spans="2:11" x14ac:dyDescent="0.25">
      <c r="B8" s="502">
        <v>32</v>
      </c>
      <c r="C8" s="502" t="s">
        <v>130</v>
      </c>
      <c r="D8" s="502" t="s">
        <v>133</v>
      </c>
      <c r="E8" s="502" t="s">
        <v>97</v>
      </c>
      <c r="F8" s="502">
        <v>16074583.119999999</v>
      </c>
      <c r="G8" s="502">
        <v>16074583.119999999</v>
      </c>
      <c r="H8" s="502"/>
      <c r="I8" s="502">
        <v>2</v>
      </c>
      <c r="K8" s="382"/>
    </row>
    <row r="9" spans="2:11" x14ac:dyDescent="0.25">
      <c r="B9" s="502">
        <v>32</v>
      </c>
      <c r="C9" s="502" t="s">
        <v>130</v>
      </c>
      <c r="D9" s="502" t="s">
        <v>73</v>
      </c>
      <c r="E9" s="502" t="s">
        <v>73</v>
      </c>
      <c r="F9" s="502">
        <v>15952489.65</v>
      </c>
      <c r="G9" s="502">
        <v>15952489.65</v>
      </c>
      <c r="H9" s="502"/>
      <c r="I9" s="502">
        <v>1</v>
      </c>
      <c r="K9" s="382"/>
    </row>
    <row r="10" spans="2:11" x14ac:dyDescent="0.25">
      <c r="B10" s="502">
        <v>87</v>
      </c>
      <c r="C10" s="502" t="s">
        <v>65</v>
      </c>
      <c r="D10" s="502" t="s">
        <v>112</v>
      </c>
      <c r="E10" s="502" t="s">
        <v>137</v>
      </c>
      <c r="F10" s="502">
        <v>24432200.214000002</v>
      </c>
      <c r="G10" s="502">
        <v>24589082.035999998</v>
      </c>
      <c r="H10" s="502"/>
      <c r="I10" s="502">
        <v>5</v>
      </c>
      <c r="K10" s="382"/>
    </row>
    <row r="11" spans="2:11" x14ac:dyDescent="0.25">
      <c r="B11" s="502">
        <v>87</v>
      </c>
      <c r="C11" s="502" t="s">
        <v>130</v>
      </c>
      <c r="D11" s="502" t="s">
        <v>133</v>
      </c>
      <c r="E11" s="502" t="s">
        <v>71</v>
      </c>
      <c r="F11" s="502">
        <v>17041107.390000001</v>
      </c>
      <c r="G11" s="502">
        <v>17184549.550000001</v>
      </c>
      <c r="H11" s="502"/>
      <c r="I11" s="502">
        <v>2</v>
      </c>
      <c r="K11" s="382"/>
    </row>
    <row r="12" spans="2:11" x14ac:dyDescent="0.25">
      <c r="B12" s="502">
        <v>88</v>
      </c>
      <c r="C12" s="502" t="s">
        <v>13</v>
      </c>
      <c r="D12" s="502" t="s">
        <v>132</v>
      </c>
      <c r="E12" s="502" t="s">
        <v>143</v>
      </c>
      <c r="F12" s="502">
        <v>14710064.9</v>
      </c>
      <c r="G12" s="502">
        <v>14842965.279999999</v>
      </c>
      <c r="H12" s="502"/>
      <c r="I12" s="502">
        <v>1</v>
      </c>
      <c r="K12" s="382"/>
    </row>
    <row r="13" spans="2:11" x14ac:dyDescent="0.25">
      <c r="B13" s="502">
        <v>93</v>
      </c>
      <c r="C13" s="502" t="s">
        <v>11</v>
      </c>
      <c r="D13" s="502" t="s">
        <v>11</v>
      </c>
      <c r="E13" s="502" t="s">
        <v>127</v>
      </c>
      <c r="F13" s="502">
        <v>14838129.055</v>
      </c>
      <c r="G13" s="502">
        <v>14908018.67</v>
      </c>
      <c r="H13" s="502"/>
      <c r="I13" s="502">
        <v>2</v>
      </c>
      <c r="K13" s="382"/>
    </row>
    <row r="14" spans="2:11" x14ac:dyDescent="0.25">
      <c r="B14" s="502">
        <v>93</v>
      </c>
      <c r="C14" s="502" t="s">
        <v>11</v>
      </c>
      <c r="D14" s="502" t="s">
        <v>79</v>
      </c>
      <c r="E14" s="502" t="s">
        <v>415</v>
      </c>
      <c r="F14" s="502">
        <v>22345060.350000001</v>
      </c>
      <c r="G14" s="502">
        <v>22546966.699999999</v>
      </c>
      <c r="H14" s="502"/>
      <c r="I14" s="502">
        <v>1</v>
      </c>
      <c r="K14" s="382"/>
    </row>
    <row r="15" spans="2:11" x14ac:dyDescent="0.25">
      <c r="B15" s="502">
        <v>93</v>
      </c>
      <c r="C15" s="502" t="s">
        <v>12</v>
      </c>
      <c r="D15" s="502" t="s">
        <v>131</v>
      </c>
      <c r="E15" s="502" t="s">
        <v>385</v>
      </c>
      <c r="F15" s="502">
        <v>19768216.007142901</v>
      </c>
      <c r="G15" s="502">
        <v>19849169.4342857</v>
      </c>
      <c r="H15" s="502"/>
      <c r="I15" s="502">
        <v>7</v>
      </c>
      <c r="K15" s="382"/>
    </row>
    <row r="16" spans="2:11" x14ac:dyDescent="0.25">
      <c r="B16" s="502">
        <v>93</v>
      </c>
      <c r="C16" s="502" t="s">
        <v>13</v>
      </c>
      <c r="D16" s="502" t="s">
        <v>132</v>
      </c>
      <c r="E16" s="502" t="s">
        <v>143</v>
      </c>
      <c r="F16" s="502">
        <v>19235853.710000001</v>
      </c>
      <c r="G16" s="502">
        <v>19471707.41</v>
      </c>
      <c r="H16" s="502"/>
      <c r="I16" s="502">
        <v>1</v>
      </c>
      <c r="K16" s="382"/>
    </row>
    <row r="17" spans="2:11" x14ac:dyDescent="0.25">
      <c r="B17" s="502">
        <v>93</v>
      </c>
      <c r="C17" s="502" t="s">
        <v>65</v>
      </c>
      <c r="D17" s="502" t="s">
        <v>103</v>
      </c>
      <c r="E17" s="502" t="s">
        <v>103</v>
      </c>
      <c r="F17" s="502">
        <v>24953060.57</v>
      </c>
      <c r="G17" s="502">
        <v>25088404.640000001</v>
      </c>
      <c r="H17" s="502"/>
      <c r="I17" s="502">
        <v>1</v>
      </c>
      <c r="K17" s="382"/>
    </row>
    <row r="18" spans="2:11" x14ac:dyDescent="0.25">
      <c r="B18" s="502">
        <v>93</v>
      </c>
      <c r="C18" s="502" t="s">
        <v>65</v>
      </c>
      <c r="D18" s="502" t="s">
        <v>104</v>
      </c>
      <c r="E18" s="502" t="s">
        <v>104</v>
      </c>
      <c r="F18" s="502">
        <v>18112375.43</v>
      </c>
      <c r="G18" s="502">
        <v>18392043.030000001</v>
      </c>
      <c r="H18" s="502"/>
      <c r="I18" s="502">
        <v>1</v>
      </c>
      <c r="K18" s="382"/>
    </row>
    <row r="19" spans="2:11" x14ac:dyDescent="0.25">
      <c r="B19" s="502">
        <v>93</v>
      </c>
      <c r="C19" s="502" t="s">
        <v>65</v>
      </c>
      <c r="D19" s="502" t="s">
        <v>84</v>
      </c>
      <c r="E19" s="502" t="s">
        <v>399</v>
      </c>
      <c r="F19" s="502">
        <v>16527309.393846201</v>
      </c>
      <c r="G19" s="502">
        <v>16607023</v>
      </c>
      <c r="H19" s="502"/>
      <c r="I19" s="502">
        <v>13</v>
      </c>
      <c r="K19" s="382"/>
    </row>
    <row r="20" spans="2:11" x14ac:dyDescent="0.25">
      <c r="B20" s="502">
        <v>93</v>
      </c>
      <c r="C20" s="502" t="s">
        <v>65</v>
      </c>
      <c r="D20" s="502" t="s">
        <v>105</v>
      </c>
      <c r="E20" s="502" t="s">
        <v>139</v>
      </c>
      <c r="F20" s="502">
        <v>21492704.5583333</v>
      </c>
      <c r="G20" s="502">
        <v>21538075.153333299</v>
      </c>
      <c r="H20" s="502"/>
      <c r="I20" s="502">
        <v>12</v>
      </c>
      <c r="K20" s="382"/>
    </row>
    <row r="21" spans="2:11" x14ac:dyDescent="0.25">
      <c r="B21" s="502">
        <v>93</v>
      </c>
      <c r="C21" s="502" t="s">
        <v>66</v>
      </c>
      <c r="D21" s="502" t="s">
        <v>66</v>
      </c>
      <c r="E21" s="502" t="s">
        <v>387</v>
      </c>
      <c r="F21" s="502">
        <v>21061412.145</v>
      </c>
      <c r="G21" s="502">
        <v>21141708.870000001</v>
      </c>
      <c r="H21" s="502"/>
      <c r="I21" s="502">
        <v>2</v>
      </c>
      <c r="K21" s="382"/>
    </row>
    <row r="22" spans="2:11" x14ac:dyDescent="0.25">
      <c r="B22" s="502">
        <v>93</v>
      </c>
      <c r="C22" s="502" t="s">
        <v>66</v>
      </c>
      <c r="D22" s="502" t="s">
        <v>66</v>
      </c>
      <c r="E22" s="502" t="s">
        <v>424</v>
      </c>
      <c r="F22" s="502">
        <v>25700797.9691667</v>
      </c>
      <c r="G22" s="502">
        <v>25823236.174166702</v>
      </c>
      <c r="H22" s="502"/>
      <c r="I22" s="502">
        <v>12</v>
      </c>
      <c r="K22" s="382"/>
    </row>
    <row r="23" spans="2:11" x14ac:dyDescent="0.25">
      <c r="B23" s="502">
        <v>93</v>
      </c>
      <c r="C23" s="502" t="s">
        <v>66</v>
      </c>
      <c r="D23" s="502" t="s">
        <v>125</v>
      </c>
      <c r="E23" s="502" t="s">
        <v>429</v>
      </c>
      <c r="F23" s="502">
        <v>17358476.120000001</v>
      </c>
      <c r="G23" s="502">
        <v>17485574.739999998</v>
      </c>
      <c r="H23" s="502"/>
      <c r="I23" s="502">
        <v>3</v>
      </c>
      <c r="K23" s="382"/>
    </row>
    <row r="24" spans="2:11" x14ac:dyDescent="0.25">
      <c r="B24" s="502">
        <v>93</v>
      </c>
      <c r="C24" s="502" t="s">
        <v>130</v>
      </c>
      <c r="D24" s="502" t="s">
        <v>133</v>
      </c>
      <c r="E24" s="502" t="s">
        <v>131</v>
      </c>
      <c r="F24" s="502">
        <v>17465818.239999998</v>
      </c>
      <c r="G24" s="502">
        <v>17687636.489999998</v>
      </c>
      <c r="H24" s="502"/>
      <c r="I24" s="502">
        <v>1</v>
      </c>
      <c r="K24" s="382"/>
    </row>
    <row r="25" spans="2:11" x14ac:dyDescent="0.25">
      <c r="B25" s="502">
        <v>93</v>
      </c>
      <c r="C25" s="502" t="s">
        <v>130</v>
      </c>
      <c r="D25" s="502" t="s">
        <v>133</v>
      </c>
      <c r="E25" s="502" t="s">
        <v>71</v>
      </c>
      <c r="F25" s="502">
        <v>13321323.630000001</v>
      </c>
      <c r="G25" s="502">
        <v>13363337.369999999</v>
      </c>
      <c r="H25" s="502"/>
      <c r="I25" s="502">
        <v>1</v>
      </c>
      <c r="K25" s="382"/>
    </row>
    <row r="26" spans="2:11" x14ac:dyDescent="0.25">
      <c r="B26" s="502">
        <v>116</v>
      </c>
      <c r="C26" s="502" t="s">
        <v>66</v>
      </c>
      <c r="D26" s="502" t="s">
        <v>66</v>
      </c>
      <c r="E26" s="502" t="s">
        <v>410</v>
      </c>
      <c r="F26" s="502">
        <v>11142200</v>
      </c>
      <c r="G26" s="502">
        <v>11305127.74</v>
      </c>
      <c r="H26" s="502"/>
      <c r="I26" s="502">
        <v>1</v>
      </c>
      <c r="K26" s="382"/>
    </row>
    <row r="27" spans="2:11" x14ac:dyDescent="0.25">
      <c r="B27" s="502">
        <v>14</v>
      </c>
      <c r="C27" s="502" t="s">
        <v>65</v>
      </c>
      <c r="D27" s="502" t="s">
        <v>401</v>
      </c>
      <c r="E27" s="502" t="s">
        <v>401</v>
      </c>
      <c r="F27" s="502">
        <v>20343378.3157143</v>
      </c>
      <c r="G27" s="502">
        <v>20393091.246571399</v>
      </c>
      <c r="H27" s="502"/>
      <c r="I27" s="502">
        <v>35</v>
      </c>
      <c r="K27" s="382"/>
    </row>
    <row r="28" spans="2:11" x14ac:dyDescent="0.25">
      <c r="B28" s="502">
        <v>28</v>
      </c>
      <c r="C28" s="502" t="s">
        <v>130</v>
      </c>
      <c r="D28" s="502" t="s">
        <v>134</v>
      </c>
      <c r="E28" s="502" t="s">
        <v>140</v>
      </c>
      <c r="F28" s="502">
        <v>23987341.649999999</v>
      </c>
      <c r="G28" s="502">
        <v>24017755.734999999</v>
      </c>
      <c r="H28" s="502"/>
      <c r="I28" s="502">
        <v>2</v>
      </c>
      <c r="K28" s="382"/>
    </row>
    <row r="29" spans="2:11" x14ac:dyDescent="0.25">
      <c r="B29" s="502">
        <v>32</v>
      </c>
      <c r="C29" s="502" t="s">
        <v>127</v>
      </c>
      <c r="D29" s="502" t="s">
        <v>75</v>
      </c>
      <c r="E29" s="502" t="s">
        <v>503</v>
      </c>
      <c r="F29" s="502">
        <v>21807741.379999999</v>
      </c>
      <c r="G29" s="502">
        <v>21807741.379999999</v>
      </c>
      <c r="H29" s="502"/>
      <c r="I29" s="502">
        <v>1</v>
      </c>
      <c r="K29" s="382"/>
    </row>
    <row r="30" spans="2:11" x14ac:dyDescent="0.25">
      <c r="B30" s="502">
        <v>32</v>
      </c>
      <c r="C30" s="502" t="s">
        <v>13</v>
      </c>
      <c r="D30" s="502" t="s">
        <v>132</v>
      </c>
      <c r="E30" s="502" t="s">
        <v>143</v>
      </c>
      <c r="F30" s="502">
        <v>22589923.7816667</v>
      </c>
      <c r="G30" s="502">
        <v>22643367.943333302</v>
      </c>
      <c r="H30" s="502"/>
      <c r="I30" s="502">
        <v>6</v>
      </c>
      <c r="K30" s="382"/>
    </row>
    <row r="31" spans="2:11" x14ac:dyDescent="0.25">
      <c r="B31" s="502">
        <v>87</v>
      </c>
      <c r="C31" s="502" t="s">
        <v>11</v>
      </c>
      <c r="D31" s="502" t="s">
        <v>81</v>
      </c>
      <c r="E31" s="502" t="s">
        <v>142</v>
      </c>
      <c r="F31" s="502">
        <v>19168653.794827599</v>
      </c>
      <c r="G31" s="502">
        <v>19588051.796896599</v>
      </c>
      <c r="H31" s="502"/>
      <c r="I31" s="502">
        <v>29</v>
      </c>
      <c r="K31" s="382"/>
    </row>
    <row r="32" spans="2:11" x14ac:dyDescent="0.25">
      <c r="B32" s="502">
        <v>87</v>
      </c>
      <c r="C32" s="502" t="s">
        <v>130</v>
      </c>
      <c r="D32" s="502" t="s">
        <v>134</v>
      </c>
      <c r="E32" s="502" t="s">
        <v>124</v>
      </c>
      <c r="F32" s="502">
        <v>18553697.899999999</v>
      </c>
      <c r="G32" s="502">
        <v>18643723.510000002</v>
      </c>
      <c r="H32" s="502"/>
      <c r="I32" s="502">
        <v>1</v>
      </c>
      <c r="K32" s="382"/>
    </row>
    <row r="33" spans="2:11" x14ac:dyDescent="0.25">
      <c r="B33" s="502">
        <v>93</v>
      </c>
      <c r="C33" s="502" t="s">
        <v>127</v>
      </c>
      <c r="D33" s="502" t="s">
        <v>403</v>
      </c>
      <c r="E33" s="502" t="s">
        <v>82</v>
      </c>
      <c r="F33" s="502">
        <v>15368865</v>
      </c>
      <c r="G33" s="502">
        <v>15409850</v>
      </c>
      <c r="H33" s="502"/>
      <c r="I33" s="502">
        <v>1</v>
      </c>
      <c r="K33" s="382"/>
    </row>
    <row r="34" spans="2:11" x14ac:dyDescent="0.25">
      <c r="B34" s="502">
        <v>93</v>
      </c>
      <c r="C34" s="502" t="s">
        <v>127</v>
      </c>
      <c r="D34" s="502" t="s">
        <v>308</v>
      </c>
      <c r="E34" s="502" t="s">
        <v>308</v>
      </c>
      <c r="F34" s="502">
        <v>24885209.666250002</v>
      </c>
      <c r="G34" s="502">
        <v>25028334.399999999</v>
      </c>
      <c r="H34" s="502"/>
      <c r="I34" s="502">
        <v>16</v>
      </c>
      <c r="K34" s="382"/>
    </row>
    <row r="35" spans="2:11" x14ac:dyDescent="0.25">
      <c r="B35" s="502">
        <v>93</v>
      </c>
      <c r="C35" s="502" t="s">
        <v>11</v>
      </c>
      <c r="D35" s="502" t="s">
        <v>11</v>
      </c>
      <c r="E35" s="502" t="s">
        <v>498</v>
      </c>
      <c r="F35" s="502">
        <v>28359587.215</v>
      </c>
      <c r="G35" s="502">
        <v>28500627.089444399</v>
      </c>
      <c r="H35" s="502"/>
      <c r="I35" s="502">
        <v>18</v>
      </c>
      <c r="K35" s="382"/>
    </row>
    <row r="36" spans="2:11" x14ac:dyDescent="0.25">
      <c r="B36" s="502">
        <v>93</v>
      </c>
      <c r="C36" s="502" t="s">
        <v>11</v>
      </c>
      <c r="D36" s="502" t="s">
        <v>129</v>
      </c>
      <c r="E36" s="502" t="s">
        <v>409</v>
      </c>
      <c r="F36" s="502">
        <v>17332039</v>
      </c>
      <c r="G36" s="502">
        <v>17374710</v>
      </c>
      <c r="H36" s="502"/>
      <c r="I36" s="502">
        <v>1</v>
      </c>
      <c r="K36" s="382"/>
    </row>
    <row r="37" spans="2:11" x14ac:dyDescent="0.25">
      <c r="B37" s="502">
        <v>93</v>
      </c>
      <c r="C37" s="502" t="s">
        <v>11</v>
      </c>
      <c r="D37" s="502" t="s">
        <v>100</v>
      </c>
      <c r="E37" s="502" t="s">
        <v>101</v>
      </c>
      <c r="F37" s="502">
        <v>15184642.1366667</v>
      </c>
      <c r="G37" s="502">
        <v>15277102.470000001</v>
      </c>
      <c r="H37" s="502"/>
      <c r="I37" s="502">
        <v>3</v>
      </c>
      <c r="K37" s="382"/>
    </row>
    <row r="38" spans="2:11" x14ac:dyDescent="0.25">
      <c r="B38" s="502">
        <v>93</v>
      </c>
      <c r="C38" s="502" t="s">
        <v>11</v>
      </c>
      <c r="D38" s="502" t="s">
        <v>100</v>
      </c>
      <c r="E38" s="502" t="s">
        <v>120</v>
      </c>
      <c r="F38" s="502">
        <v>18568106</v>
      </c>
      <c r="G38" s="502">
        <v>18697580</v>
      </c>
      <c r="H38" s="502"/>
      <c r="I38" s="502">
        <v>1</v>
      </c>
      <c r="K38" s="382"/>
    </row>
    <row r="39" spans="2:11" x14ac:dyDescent="0.25">
      <c r="B39" s="502">
        <v>93</v>
      </c>
      <c r="C39" s="502" t="s">
        <v>11</v>
      </c>
      <c r="D39" s="502" t="s">
        <v>100</v>
      </c>
      <c r="E39" s="502" t="s">
        <v>122</v>
      </c>
      <c r="F39" s="502">
        <v>14430393.445</v>
      </c>
      <c r="G39" s="502">
        <v>14486218.085000001</v>
      </c>
      <c r="H39" s="502"/>
      <c r="I39" s="502">
        <v>2</v>
      </c>
      <c r="K39" s="382"/>
    </row>
    <row r="40" spans="2:11" x14ac:dyDescent="0.25">
      <c r="B40" s="502">
        <v>93</v>
      </c>
      <c r="C40" s="502" t="s">
        <v>11</v>
      </c>
      <c r="D40" s="502" t="s">
        <v>100</v>
      </c>
      <c r="E40" s="502" t="s">
        <v>123</v>
      </c>
      <c r="F40" s="502">
        <v>13884711.779999999</v>
      </c>
      <c r="G40" s="502">
        <v>13911851.550000001</v>
      </c>
      <c r="H40" s="502"/>
      <c r="I40" s="502">
        <v>1</v>
      </c>
      <c r="K40" s="382"/>
    </row>
    <row r="41" spans="2:11" x14ac:dyDescent="0.25">
      <c r="B41" s="502">
        <v>93</v>
      </c>
      <c r="C41" s="502" t="s">
        <v>12</v>
      </c>
      <c r="D41" s="502" t="s">
        <v>131</v>
      </c>
      <c r="E41" s="502" t="s">
        <v>385</v>
      </c>
      <c r="F41" s="502">
        <v>20233574.2911111</v>
      </c>
      <c r="G41" s="502">
        <v>20313713.548888899</v>
      </c>
      <c r="H41" s="502"/>
      <c r="I41" s="502">
        <v>9</v>
      </c>
      <c r="K41" s="382"/>
    </row>
    <row r="42" spans="2:11" x14ac:dyDescent="0.25">
      <c r="B42" s="502">
        <v>93</v>
      </c>
      <c r="C42" s="502" t="s">
        <v>12</v>
      </c>
      <c r="D42" s="502" t="s">
        <v>94</v>
      </c>
      <c r="E42" s="502" t="s">
        <v>537</v>
      </c>
      <c r="F42" s="502">
        <v>21216426.199999999</v>
      </c>
      <c r="G42" s="502">
        <v>21472852.399999999</v>
      </c>
      <c r="H42" s="502"/>
      <c r="I42" s="502">
        <v>1</v>
      </c>
      <c r="K42" s="382"/>
    </row>
    <row r="43" spans="2:11" x14ac:dyDescent="0.25">
      <c r="B43" s="502">
        <v>93</v>
      </c>
      <c r="C43" s="502" t="s">
        <v>13</v>
      </c>
      <c r="D43" s="502" t="s">
        <v>132</v>
      </c>
      <c r="E43" s="502" t="s">
        <v>115</v>
      </c>
      <c r="F43" s="502">
        <v>17237115</v>
      </c>
      <c r="G43" s="502">
        <v>17387115</v>
      </c>
      <c r="H43" s="502"/>
      <c r="I43" s="502">
        <v>1</v>
      </c>
      <c r="K43" s="382"/>
    </row>
    <row r="44" spans="2:11" x14ac:dyDescent="0.25">
      <c r="B44" s="502">
        <v>93</v>
      </c>
      <c r="C44" s="502" t="s">
        <v>65</v>
      </c>
      <c r="D44" s="502" t="s">
        <v>103</v>
      </c>
      <c r="E44" s="502" t="s">
        <v>103</v>
      </c>
      <c r="F44" s="502">
        <v>24567554.82</v>
      </c>
      <c r="G44" s="502">
        <v>24701182.129999999</v>
      </c>
      <c r="H44" s="502"/>
      <c r="I44" s="502">
        <v>1</v>
      </c>
      <c r="K44" s="382"/>
    </row>
    <row r="45" spans="2:11" x14ac:dyDescent="0.25">
      <c r="B45" s="502">
        <v>93</v>
      </c>
      <c r="C45" s="502" t="s">
        <v>65</v>
      </c>
      <c r="D45" s="502" t="s">
        <v>105</v>
      </c>
      <c r="E45" s="502" t="s">
        <v>139</v>
      </c>
      <c r="F45" s="502">
        <v>20883450.100000001</v>
      </c>
      <c r="G45" s="502">
        <v>21018997.210000001</v>
      </c>
      <c r="H45" s="502"/>
      <c r="I45" s="502">
        <v>1</v>
      </c>
      <c r="K45" s="382"/>
    </row>
    <row r="46" spans="2:11" x14ac:dyDescent="0.25">
      <c r="B46" s="502">
        <v>93</v>
      </c>
      <c r="C46" s="502" t="s">
        <v>66</v>
      </c>
      <c r="D46" s="502" t="s">
        <v>66</v>
      </c>
      <c r="E46" s="502" t="s">
        <v>424</v>
      </c>
      <c r="F46" s="502">
        <v>21770674.872499999</v>
      </c>
      <c r="G46" s="502">
        <v>21862532.8825</v>
      </c>
      <c r="H46" s="502"/>
      <c r="I46" s="502">
        <v>4</v>
      </c>
      <c r="K46" s="382"/>
    </row>
    <row r="47" spans="2:11" x14ac:dyDescent="0.25">
      <c r="B47" s="502">
        <v>4</v>
      </c>
      <c r="C47" s="502" t="s">
        <v>127</v>
      </c>
      <c r="D47" s="502" t="s">
        <v>75</v>
      </c>
      <c r="E47" s="502" t="s">
        <v>538</v>
      </c>
      <c r="F47" s="502">
        <v>6125000</v>
      </c>
      <c r="G47" s="502">
        <v>10313333.3333333</v>
      </c>
      <c r="H47" s="502">
        <v>3</v>
      </c>
      <c r="I47" s="502"/>
      <c r="K47" s="382"/>
    </row>
    <row r="48" spans="2:11" x14ac:dyDescent="0.25">
      <c r="B48" s="502">
        <v>4</v>
      </c>
      <c r="C48" s="502" t="s">
        <v>127</v>
      </c>
      <c r="D48" s="502" t="s">
        <v>426</v>
      </c>
      <c r="E48" s="502" t="s">
        <v>409</v>
      </c>
      <c r="F48" s="502">
        <v>5915000</v>
      </c>
      <c r="G48" s="502">
        <v>25430824.600000001</v>
      </c>
      <c r="H48" s="502">
        <v>1</v>
      </c>
      <c r="I48" s="502"/>
      <c r="K48" s="382"/>
    </row>
    <row r="49" spans="2:11" x14ac:dyDescent="0.25">
      <c r="B49" s="502">
        <v>4</v>
      </c>
      <c r="C49" s="502" t="s">
        <v>127</v>
      </c>
      <c r="D49" s="502" t="s">
        <v>426</v>
      </c>
      <c r="E49" s="502" t="s">
        <v>100</v>
      </c>
      <c r="F49" s="502">
        <v>10890000</v>
      </c>
      <c r="G49" s="502">
        <v>11020000</v>
      </c>
      <c r="H49" s="502">
        <v>1</v>
      </c>
      <c r="I49" s="502"/>
      <c r="K49" s="382"/>
    </row>
    <row r="50" spans="2:11" x14ac:dyDescent="0.25">
      <c r="B50" s="502">
        <v>4</v>
      </c>
      <c r="C50" s="502" t="s">
        <v>127</v>
      </c>
      <c r="D50" s="502" t="s">
        <v>411</v>
      </c>
      <c r="E50" s="502" t="s">
        <v>412</v>
      </c>
      <c r="F50" s="502">
        <v>4769000</v>
      </c>
      <c r="G50" s="502">
        <v>60929000</v>
      </c>
      <c r="H50" s="502">
        <v>1</v>
      </c>
      <c r="I50" s="502"/>
      <c r="K50" s="382"/>
    </row>
    <row r="51" spans="2:11" x14ac:dyDescent="0.25">
      <c r="B51" s="502">
        <v>4</v>
      </c>
      <c r="C51" s="502" t="s">
        <v>127</v>
      </c>
      <c r="D51" s="502" t="s">
        <v>445</v>
      </c>
      <c r="E51" s="502" t="s">
        <v>445</v>
      </c>
      <c r="F51" s="502">
        <v>6898000</v>
      </c>
      <c r="G51" s="502">
        <v>31028000</v>
      </c>
      <c r="H51" s="502">
        <v>1</v>
      </c>
      <c r="I51" s="502"/>
      <c r="K51" s="382"/>
    </row>
    <row r="52" spans="2:11" x14ac:dyDescent="0.25">
      <c r="B52" s="502">
        <v>4</v>
      </c>
      <c r="C52" s="502" t="s">
        <v>127</v>
      </c>
      <c r="D52" s="502" t="s">
        <v>135</v>
      </c>
      <c r="E52" s="502" t="s">
        <v>99</v>
      </c>
      <c r="F52" s="502">
        <v>7410000</v>
      </c>
      <c r="G52" s="502">
        <v>7530000</v>
      </c>
      <c r="H52" s="502">
        <v>1</v>
      </c>
      <c r="I52" s="502"/>
      <c r="K52" s="382"/>
    </row>
    <row r="53" spans="2:11" x14ac:dyDescent="0.25">
      <c r="B53" s="502">
        <v>4</v>
      </c>
      <c r="C53" s="502" t="s">
        <v>127</v>
      </c>
      <c r="D53" s="502" t="s">
        <v>135</v>
      </c>
      <c r="E53" s="502" t="s">
        <v>77</v>
      </c>
      <c r="F53" s="502">
        <v>7410000</v>
      </c>
      <c r="G53" s="502">
        <v>7582830.7699999996</v>
      </c>
      <c r="H53" s="502">
        <v>1</v>
      </c>
      <c r="I53" s="502"/>
      <c r="K53" s="382"/>
    </row>
    <row r="54" spans="2:11" x14ac:dyDescent="0.25">
      <c r="B54" s="502">
        <v>4</v>
      </c>
      <c r="C54" s="502" t="s">
        <v>127</v>
      </c>
      <c r="D54" s="502" t="s">
        <v>135</v>
      </c>
      <c r="E54" s="502" t="s">
        <v>392</v>
      </c>
      <c r="F54" s="502">
        <v>7410000</v>
      </c>
      <c r="G54" s="502">
        <v>7530000</v>
      </c>
      <c r="H54" s="502">
        <v>1</v>
      </c>
      <c r="I54" s="502"/>
      <c r="K54" s="382"/>
    </row>
    <row r="55" spans="2:11" x14ac:dyDescent="0.25">
      <c r="B55" s="502">
        <v>4</v>
      </c>
      <c r="C55" s="502" t="s">
        <v>11</v>
      </c>
      <c r="D55" s="502" t="s">
        <v>11</v>
      </c>
      <c r="E55" s="502" t="s">
        <v>11</v>
      </c>
      <c r="F55" s="502">
        <v>6505000</v>
      </c>
      <c r="G55" s="502">
        <v>25605000</v>
      </c>
      <c r="H55" s="502">
        <v>1</v>
      </c>
      <c r="I55" s="502"/>
      <c r="K55" s="382"/>
    </row>
    <row r="56" spans="2:11" ht="18" customHeight="1" x14ac:dyDescent="0.25">
      <c r="B56" s="502">
        <v>4</v>
      </c>
      <c r="C56" s="502" t="s">
        <v>11</v>
      </c>
      <c r="D56" s="502" t="s">
        <v>11</v>
      </c>
      <c r="E56" s="502" t="s">
        <v>78</v>
      </c>
      <c r="F56" s="502">
        <v>5031000</v>
      </c>
      <c r="G56" s="502">
        <v>56031000</v>
      </c>
      <c r="H56" s="502">
        <v>1</v>
      </c>
      <c r="I56" s="502"/>
      <c r="K56" s="382"/>
    </row>
    <row r="57" spans="2:11" x14ac:dyDescent="0.25">
      <c r="B57" s="502">
        <v>4</v>
      </c>
      <c r="C57" s="502" t="s">
        <v>11</v>
      </c>
      <c r="D57" s="502" t="s">
        <v>11</v>
      </c>
      <c r="E57" s="502" t="s">
        <v>75</v>
      </c>
      <c r="F57" s="502">
        <v>7410000</v>
      </c>
      <c r="G57" s="502">
        <v>7530000</v>
      </c>
      <c r="H57" s="502">
        <v>1</v>
      </c>
      <c r="I57" s="502"/>
      <c r="K57" s="382"/>
    </row>
    <row r="58" spans="2:11" x14ac:dyDescent="0.25">
      <c r="B58" s="502">
        <v>4</v>
      </c>
      <c r="C58" s="502" t="s">
        <v>11</v>
      </c>
      <c r="D58" s="502" t="s">
        <v>129</v>
      </c>
      <c r="E58" s="502" t="s">
        <v>539</v>
      </c>
      <c r="F58" s="502">
        <v>7410000</v>
      </c>
      <c r="G58" s="502">
        <v>7710000</v>
      </c>
      <c r="H58" s="502">
        <v>1</v>
      </c>
      <c r="I58" s="502"/>
      <c r="K58" s="382"/>
    </row>
    <row r="59" spans="2:11" x14ac:dyDescent="0.25">
      <c r="B59" s="502">
        <v>4</v>
      </c>
      <c r="C59" s="502" t="s">
        <v>11</v>
      </c>
      <c r="D59" s="502" t="s">
        <v>129</v>
      </c>
      <c r="E59" s="502" t="s">
        <v>409</v>
      </c>
      <c r="F59" s="502">
        <v>7260000</v>
      </c>
      <c r="G59" s="502">
        <v>7390000</v>
      </c>
      <c r="H59" s="502">
        <v>1</v>
      </c>
      <c r="I59" s="502"/>
      <c r="K59" s="382"/>
    </row>
    <row r="60" spans="2:11" x14ac:dyDescent="0.25">
      <c r="B60" s="502">
        <v>4</v>
      </c>
      <c r="C60" s="502" t="s">
        <v>11</v>
      </c>
      <c r="D60" s="502" t="s">
        <v>488</v>
      </c>
      <c r="E60" s="502" t="s">
        <v>488</v>
      </c>
      <c r="F60" s="502">
        <v>7172000</v>
      </c>
      <c r="G60" s="502">
        <v>25915503.309999999</v>
      </c>
      <c r="H60" s="502">
        <v>1</v>
      </c>
      <c r="I60" s="502"/>
      <c r="K60" s="382"/>
    </row>
    <row r="61" spans="2:11" x14ac:dyDescent="0.25">
      <c r="B61" s="502">
        <v>4</v>
      </c>
      <c r="C61" s="502" t="s">
        <v>11</v>
      </c>
      <c r="D61" s="502" t="s">
        <v>333</v>
      </c>
      <c r="E61" s="502" t="s">
        <v>326</v>
      </c>
      <c r="F61" s="502">
        <v>7410000</v>
      </c>
      <c r="G61" s="502">
        <v>7530000</v>
      </c>
      <c r="H61" s="502">
        <v>1</v>
      </c>
      <c r="I61" s="502"/>
      <c r="K61" s="382"/>
    </row>
    <row r="62" spans="2:11" x14ac:dyDescent="0.25">
      <c r="B62" s="502">
        <v>4</v>
      </c>
      <c r="C62" s="502" t="s">
        <v>11</v>
      </c>
      <c r="D62" s="502" t="s">
        <v>100</v>
      </c>
      <c r="E62" s="502" t="s">
        <v>119</v>
      </c>
      <c r="F62" s="502">
        <v>7410000</v>
      </c>
      <c r="G62" s="502">
        <v>7710000</v>
      </c>
      <c r="H62" s="502">
        <v>1</v>
      </c>
      <c r="I62" s="502"/>
      <c r="K62" s="382"/>
    </row>
    <row r="63" spans="2:11" x14ac:dyDescent="0.25">
      <c r="B63" s="502">
        <v>4</v>
      </c>
      <c r="C63" s="502" t="s">
        <v>11</v>
      </c>
      <c r="D63" s="502" t="s">
        <v>100</v>
      </c>
      <c r="E63" s="502" t="s">
        <v>120</v>
      </c>
      <c r="F63" s="502">
        <v>7410000</v>
      </c>
      <c r="G63" s="502">
        <v>7620000</v>
      </c>
      <c r="H63" s="502">
        <v>2</v>
      </c>
      <c r="I63" s="502"/>
      <c r="K63" s="382"/>
    </row>
    <row r="64" spans="2:11" x14ac:dyDescent="0.25">
      <c r="B64" s="502">
        <v>4</v>
      </c>
      <c r="C64" s="502" t="s">
        <v>11</v>
      </c>
      <c r="D64" s="502" t="s">
        <v>100</v>
      </c>
      <c r="E64" s="502" t="s">
        <v>137</v>
      </c>
      <c r="F64" s="502">
        <v>7399500</v>
      </c>
      <c r="G64" s="502">
        <v>7571000</v>
      </c>
      <c r="H64" s="502">
        <v>2</v>
      </c>
      <c r="I64" s="502"/>
      <c r="K64" s="382"/>
    </row>
    <row r="65" spans="2:11" x14ac:dyDescent="0.25">
      <c r="B65" s="502">
        <v>4</v>
      </c>
      <c r="C65" s="502" t="s">
        <v>11</v>
      </c>
      <c r="D65" s="502" t="s">
        <v>100</v>
      </c>
      <c r="E65" s="502" t="s">
        <v>147</v>
      </c>
      <c r="F65" s="502">
        <v>7410000</v>
      </c>
      <c r="G65" s="502">
        <v>7540000</v>
      </c>
      <c r="H65" s="502">
        <v>1</v>
      </c>
      <c r="I65" s="502"/>
      <c r="K65" s="382"/>
    </row>
    <row r="66" spans="2:11" x14ac:dyDescent="0.25">
      <c r="B66" s="502">
        <v>4</v>
      </c>
      <c r="C66" s="502" t="s">
        <v>11</v>
      </c>
      <c r="D66" s="502" t="s">
        <v>100</v>
      </c>
      <c r="E66" s="502" t="s">
        <v>349</v>
      </c>
      <c r="F66" s="502">
        <v>7410000</v>
      </c>
      <c r="G66" s="502">
        <v>7610000</v>
      </c>
      <c r="H66" s="502">
        <v>1</v>
      </c>
      <c r="I66" s="502"/>
      <c r="K66" s="382"/>
    </row>
    <row r="67" spans="2:11" x14ac:dyDescent="0.25">
      <c r="B67" s="502">
        <v>4</v>
      </c>
      <c r="C67" s="502" t="s">
        <v>11</v>
      </c>
      <c r="D67" s="502" t="s">
        <v>100</v>
      </c>
      <c r="E67" s="502" t="s">
        <v>123</v>
      </c>
      <c r="F67" s="502">
        <v>7410000</v>
      </c>
      <c r="G67" s="502">
        <v>7530000</v>
      </c>
      <c r="H67" s="502">
        <v>1</v>
      </c>
      <c r="I67" s="502"/>
      <c r="K67" s="382"/>
    </row>
    <row r="68" spans="2:11" x14ac:dyDescent="0.25">
      <c r="B68" s="502">
        <v>4</v>
      </c>
      <c r="C68" s="502" t="s">
        <v>11</v>
      </c>
      <c r="D68" s="502" t="s">
        <v>338</v>
      </c>
      <c r="E68" s="502" t="s">
        <v>77</v>
      </c>
      <c r="F68" s="502">
        <v>7410000</v>
      </c>
      <c r="G68" s="502">
        <v>7530000</v>
      </c>
      <c r="H68" s="502">
        <v>1</v>
      </c>
      <c r="I68" s="502"/>
      <c r="K68" s="382"/>
    </row>
    <row r="69" spans="2:11" x14ac:dyDescent="0.25">
      <c r="B69" s="502">
        <v>4</v>
      </c>
      <c r="C69" s="502" t="s">
        <v>11</v>
      </c>
      <c r="D69" s="502" t="s">
        <v>81</v>
      </c>
      <c r="E69" s="502" t="s">
        <v>81</v>
      </c>
      <c r="F69" s="502">
        <v>7141500</v>
      </c>
      <c r="G69" s="502">
        <v>7692902.585</v>
      </c>
      <c r="H69" s="502">
        <v>4</v>
      </c>
      <c r="I69" s="502"/>
      <c r="K69" s="382"/>
    </row>
    <row r="70" spans="2:11" x14ac:dyDescent="0.25">
      <c r="B70" s="502">
        <v>4</v>
      </c>
      <c r="C70" s="502" t="s">
        <v>11</v>
      </c>
      <c r="D70" s="502" t="s">
        <v>81</v>
      </c>
      <c r="E70" s="502" t="s">
        <v>286</v>
      </c>
      <c r="F70" s="502">
        <v>7410000</v>
      </c>
      <c r="G70" s="502">
        <v>7545000</v>
      </c>
      <c r="H70" s="502">
        <v>2</v>
      </c>
      <c r="I70" s="502"/>
      <c r="K70" s="382"/>
    </row>
    <row r="71" spans="2:11" x14ac:dyDescent="0.25">
      <c r="B71" s="502">
        <v>4</v>
      </c>
      <c r="C71" s="502" t="s">
        <v>11</v>
      </c>
      <c r="D71" s="502" t="s">
        <v>81</v>
      </c>
      <c r="E71" s="502" t="s">
        <v>142</v>
      </c>
      <c r="F71" s="502">
        <v>7410000</v>
      </c>
      <c r="G71" s="502">
        <v>7560000</v>
      </c>
      <c r="H71" s="502">
        <v>3</v>
      </c>
      <c r="I71" s="502"/>
      <c r="K71" s="382"/>
    </row>
    <row r="72" spans="2:11" x14ac:dyDescent="0.25">
      <c r="B72" s="502">
        <v>4</v>
      </c>
      <c r="C72" s="502" t="s">
        <v>11</v>
      </c>
      <c r="D72" s="502" t="s">
        <v>81</v>
      </c>
      <c r="E72" s="502" t="s">
        <v>397</v>
      </c>
      <c r="F72" s="502">
        <v>7410000</v>
      </c>
      <c r="G72" s="502">
        <v>7550000</v>
      </c>
      <c r="H72" s="502">
        <v>3</v>
      </c>
      <c r="I72" s="502"/>
      <c r="K72" s="382"/>
    </row>
    <row r="73" spans="2:11" x14ac:dyDescent="0.25">
      <c r="B73" s="502">
        <v>4</v>
      </c>
      <c r="C73" s="502" t="s">
        <v>11</v>
      </c>
      <c r="D73" s="502" t="s">
        <v>81</v>
      </c>
      <c r="E73" s="502" t="s">
        <v>116</v>
      </c>
      <c r="F73" s="502">
        <v>7410000</v>
      </c>
      <c r="G73" s="502">
        <v>7560000</v>
      </c>
      <c r="H73" s="502">
        <v>3</v>
      </c>
      <c r="I73" s="502"/>
      <c r="K73" s="382"/>
    </row>
    <row r="74" spans="2:11" x14ac:dyDescent="0.25">
      <c r="B74" s="502">
        <v>4</v>
      </c>
      <c r="C74" s="502" t="s">
        <v>11</v>
      </c>
      <c r="D74" s="502" t="s">
        <v>81</v>
      </c>
      <c r="E74" s="502" t="s">
        <v>336</v>
      </c>
      <c r="F74" s="502">
        <v>7410000</v>
      </c>
      <c r="G74" s="502">
        <v>7560000</v>
      </c>
      <c r="H74" s="502">
        <v>2</v>
      </c>
      <c r="I74" s="502"/>
      <c r="K74" s="382"/>
    </row>
    <row r="75" spans="2:11" x14ac:dyDescent="0.25">
      <c r="B75" s="502">
        <v>4</v>
      </c>
      <c r="C75" s="502" t="s">
        <v>11</v>
      </c>
      <c r="D75" s="502" t="s">
        <v>81</v>
      </c>
      <c r="E75" s="502" t="s">
        <v>110</v>
      </c>
      <c r="F75" s="502">
        <v>7355000</v>
      </c>
      <c r="G75" s="502">
        <v>7490000</v>
      </c>
      <c r="H75" s="502">
        <v>2</v>
      </c>
      <c r="I75" s="502"/>
      <c r="K75" s="382"/>
    </row>
    <row r="76" spans="2:11" x14ac:dyDescent="0.25">
      <c r="B76" s="502">
        <v>4</v>
      </c>
      <c r="C76" s="502" t="s">
        <v>12</v>
      </c>
      <c r="D76" s="502" t="s">
        <v>12</v>
      </c>
      <c r="E76" s="502" t="s">
        <v>492</v>
      </c>
      <c r="F76" s="502">
        <v>6403000</v>
      </c>
      <c r="G76" s="502">
        <v>6727000</v>
      </c>
      <c r="H76" s="502">
        <v>1</v>
      </c>
      <c r="I76" s="502"/>
      <c r="K76" s="382"/>
    </row>
    <row r="77" spans="2:11" x14ac:dyDescent="0.25">
      <c r="B77" s="502">
        <v>4</v>
      </c>
      <c r="C77" s="502" t="s">
        <v>12</v>
      </c>
      <c r="D77" s="502" t="s">
        <v>12</v>
      </c>
      <c r="E77" s="502" t="s">
        <v>352</v>
      </c>
      <c r="F77" s="502">
        <v>6747250</v>
      </c>
      <c r="G77" s="502">
        <v>26620176.272500001</v>
      </c>
      <c r="H77" s="502">
        <v>4</v>
      </c>
      <c r="I77" s="502"/>
      <c r="K77" s="382"/>
    </row>
    <row r="78" spans="2:11" x14ac:dyDescent="0.25">
      <c r="B78" s="502">
        <v>4</v>
      </c>
      <c r="C78" s="502" t="s">
        <v>12</v>
      </c>
      <c r="D78" s="502" t="s">
        <v>12</v>
      </c>
      <c r="E78" s="502" t="s">
        <v>481</v>
      </c>
      <c r="F78" s="502">
        <v>7160000</v>
      </c>
      <c r="G78" s="502">
        <v>7310000</v>
      </c>
      <c r="H78" s="502">
        <v>1</v>
      </c>
      <c r="I78" s="502"/>
      <c r="K78" s="382"/>
    </row>
    <row r="79" spans="2:11" x14ac:dyDescent="0.25">
      <c r="B79" s="502">
        <v>4</v>
      </c>
      <c r="C79" s="502" t="s">
        <v>12</v>
      </c>
      <c r="D79" s="502" t="s">
        <v>12</v>
      </c>
      <c r="E79" s="502" t="s">
        <v>350</v>
      </c>
      <c r="F79" s="502">
        <v>5776333.3333333302</v>
      </c>
      <c r="G79" s="502">
        <v>23513333.333333299</v>
      </c>
      <c r="H79" s="502">
        <v>3</v>
      </c>
      <c r="I79" s="502"/>
      <c r="K79" s="382"/>
    </row>
    <row r="80" spans="2:11" x14ac:dyDescent="0.25">
      <c r="B80" s="502">
        <v>4</v>
      </c>
      <c r="C80" s="502" t="s">
        <v>12</v>
      </c>
      <c r="D80" s="502" t="s">
        <v>12</v>
      </c>
      <c r="E80" s="502" t="s">
        <v>499</v>
      </c>
      <c r="F80" s="502">
        <v>6799000</v>
      </c>
      <c r="G80" s="502">
        <v>49807439.890000001</v>
      </c>
      <c r="H80" s="502">
        <v>1</v>
      </c>
      <c r="I80" s="502"/>
      <c r="K80" s="382"/>
    </row>
    <row r="81" spans="2:11" x14ac:dyDescent="0.25">
      <c r="B81" s="502">
        <v>4</v>
      </c>
      <c r="C81" s="502" t="s">
        <v>12</v>
      </c>
      <c r="D81" s="502" t="s">
        <v>351</v>
      </c>
      <c r="E81" s="502" t="s">
        <v>351</v>
      </c>
      <c r="F81" s="502">
        <v>5746500</v>
      </c>
      <c r="G81" s="502">
        <v>15132278.84</v>
      </c>
      <c r="H81" s="502">
        <v>2</v>
      </c>
      <c r="I81" s="502"/>
      <c r="K81" s="382"/>
    </row>
    <row r="82" spans="2:11" x14ac:dyDescent="0.25">
      <c r="B82" s="502">
        <v>4</v>
      </c>
      <c r="C82" s="502" t="s">
        <v>12</v>
      </c>
      <c r="D82" s="502" t="s">
        <v>351</v>
      </c>
      <c r="E82" s="502" t="s">
        <v>485</v>
      </c>
      <c r="F82" s="502">
        <v>6799000</v>
      </c>
      <c r="G82" s="502">
        <v>24299000</v>
      </c>
      <c r="H82" s="502">
        <v>1</v>
      </c>
      <c r="I82" s="502"/>
      <c r="K82" s="382"/>
    </row>
    <row r="83" spans="2:11" x14ac:dyDescent="0.25">
      <c r="B83" s="502">
        <v>4</v>
      </c>
      <c r="C83" s="502" t="s">
        <v>12</v>
      </c>
      <c r="D83" s="502" t="s">
        <v>131</v>
      </c>
      <c r="E83" s="502" t="s">
        <v>486</v>
      </c>
      <c r="F83" s="502">
        <v>7205000</v>
      </c>
      <c r="G83" s="502">
        <v>7380000</v>
      </c>
      <c r="H83" s="502">
        <v>1</v>
      </c>
      <c r="I83" s="502"/>
      <c r="K83" s="382"/>
    </row>
    <row r="84" spans="2:11" x14ac:dyDescent="0.25">
      <c r="B84" s="502">
        <v>4</v>
      </c>
      <c r="C84" s="502" t="s">
        <v>12</v>
      </c>
      <c r="D84" s="502" t="s">
        <v>131</v>
      </c>
      <c r="E84" s="502" t="s">
        <v>63</v>
      </c>
      <c r="F84" s="502">
        <v>5557500</v>
      </c>
      <c r="G84" s="502">
        <v>11265000</v>
      </c>
      <c r="H84" s="502">
        <v>2</v>
      </c>
      <c r="I84" s="502"/>
      <c r="K84" s="382"/>
    </row>
    <row r="85" spans="2:11" x14ac:dyDescent="0.25">
      <c r="B85" s="502">
        <v>4</v>
      </c>
      <c r="C85" s="502" t="s">
        <v>12</v>
      </c>
      <c r="D85" s="502" t="s">
        <v>83</v>
      </c>
      <c r="E85" s="502" t="s">
        <v>83</v>
      </c>
      <c r="F85" s="502">
        <v>6519500</v>
      </c>
      <c r="G85" s="502">
        <v>19820191.265000001</v>
      </c>
      <c r="H85" s="502">
        <v>2</v>
      </c>
      <c r="I85" s="502"/>
      <c r="K85" s="382"/>
    </row>
    <row r="86" spans="2:11" x14ac:dyDescent="0.25">
      <c r="B86" s="502">
        <v>4</v>
      </c>
      <c r="C86" s="502" t="s">
        <v>12</v>
      </c>
      <c r="D86" s="502" t="s">
        <v>83</v>
      </c>
      <c r="E86" s="502" t="s">
        <v>93</v>
      </c>
      <c r="F86" s="502">
        <v>7260000</v>
      </c>
      <c r="G86" s="502">
        <v>7395000</v>
      </c>
      <c r="H86" s="502">
        <v>2</v>
      </c>
      <c r="I86" s="502"/>
      <c r="K86" s="382"/>
    </row>
    <row r="87" spans="2:11" x14ac:dyDescent="0.25">
      <c r="B87" s="502">
        <v>4</v>
      </c>
      <c r="C87" s="502" t="s">
        <v>12</v>
      </c>
      <c r="D87" s="502" t="s">
        <v>83</v>
      </c>
      <c r="E87" s="502" t="s">
        <v>436</v>
      </c>
      <c r="F87" s="502">
        <v>7297500</v>
      </c>
      <c r="G87" s="502">
        <v>7425000</v>
      </c>
      <c r="H87" s="502">
        <v>4</v>
      </c>
      <c r="I87" s="502"/>
      <c r="K87" s="382"/>
    </row>
    <row r="88" spans="2:11" x14ac:dyDescent="0.25">
      <c r="B88" s="502">
        <v>4</v>
      </c>
      <c r="C88" s="502" t="s">
        <v>12</v>
      </c>
      <c r="D88" s="502" t="s">
        <v>83</v>
      </c>
      <c r="E88" s="502" t="s">
        <v>353</v>
      </c>
      <c r="F88" s="502">
        <v>5557500</v>
      </c>
      <c r="G88" s="502">
        <v>11265000</v>
      </c>
      <c r="H88" s="502">
        <v>2</v>
      </c>
      <c r="I88" s="502"/>
      <c r="K88" s="382"/>
    </row>
    <row r="89" spans="2:11" x14ac:dyDescent="0.25">
      <c r="B89" s="502">
        <v>4</v>
      </c>
      <c r="C89" s="502" t="s">
        <v>12</v>
      </c>
      <c r="D89" s="502" t="s">
        <v>83</v>
      </c>
      <c r="E89" s="502" t="s">
        <v>510</v>
      </c>
      <c r="F89" s="502">
        <v>7394000</v>
      </c>
      <c r="G89" s="502">
        <v>7560000</v>
      </c>
      <c r="H89" s="502">
        <v>1</v>
      </c>
      <c r="I89" s="502"/>
      <c r="K89" s="382"/>
    </row>
    <row r="90" spans="2:11" x14ac:dyDescent="0.25">
      <c r="B90" s="502">
        <v>4</v>
      </c>
      <c r="C90" s="502" t="s">
        <v>12</v>
      </c>
      <c r="D90" s="502" t="s">
        <v>95</v>
      </c>
      <c r="E90" s="502" t="s">
        <v>78</v>
      </c>
      <c r="F90" s="502">
        <v>5866000</v>
      </c>
      <c r="G90" s="502">
        <v>45266215.015000001</v>
      </c>
      <c r="H90" s="502">
        <v>2</v>
      </c>
      <c r="I90" s="502"/>
      <c r="K90" s="382"/>
    </row>
    <row r="91" spans="2:11" x14ac:dyDescent="0.25">
      <c r="B91" s="502">
        <v>4</v>
      </c>
      <c r="C91" s="502" t="s">
        <v>12</v>
      </c>
      <c r="D91" s="502" t="s">
        <v>95</v>
      </c>
      <c r="E91" s="502" t="s">
        <v>428</v>
      </c>
      <c r="F91" s="502">
        <v>9262500</v>
      </c>
      <c r="G91" s="502">
        <v>10208752.355</v>
      </c>
      <c r="H91" s="502">
        <v>2</v>
      </c>
      <c r="I91" s="502"/>
      <c r="K91" s="382"/>
    </row>
    <row r="92" spans="2:11" x14ac:dyDescent="0.25">
      <c r="B92" s="502">
        <v>4</v>
      </c>
      <c r="C92" s="502" t="s">
        <v>12</v>
      </c>
      <c r="D92" s="502" t="s">
        <v>96</v>
      </c>
      <c r="E92" s="502" t="s">
        <v>285</v>
      </c>
      <c r="F92" s="502">
        <v>6144000</v>
      </c>
      <c r="G92" s="502">
        <v>48500000</v>
      </c>
      <c r="H92" s="502">
        <v>1</v>
      </c>
      <c r="I92" s="502"/>
      <c r="K92" s="382"/>
    </row>
    <row r="93" spans="2:11" x14ac:dyDescent="0.25">
      <c r="B93" s="502">
        <v>4</v>
      </c>
      <c r="C93" s="502" t="s">
        <v>13</v>
      </c>
      <c r="D93" s="502" t="s">
        <v>13</v>
      </c>
      <c r="E93" s="502" t="s">
        <v>394</v>
      </c>
      <c r="F93" s="502">
        <v>7410000</v>
      </c>
      <c r="G93" s="502">
        <v>7530000</v>
      </c>
      <c r="H93" s="502">
        <v>2</v>
      </c>
      <c r="I93" s="502"/>
      <c r="K93" s="382"/>
    </row>
    <row r="94" spans="2:11" x14ac:dyDescent="0.25">
      <c r="B94" s="502">
        <v>4</v>
      </c>
      <c r="C94" s="502" t="s">
        <v>13</v>
      </c>
      <c r="D94" s="502" t="s">
        <v>434</v>
      </c>
      <c r="E94" s="502" t="s">
        <v>434</v>
      </c>
      <c r="F94" s="502">
        <v>7410000</v>
      </c>
      <c r="G94" s="502">
        <v>7530000</v>
      </c>
      <c r="H94" s="502">
        <v>1</v>
      </c>
      <c r="I94" s="502"/>
      <c r="K94" s="382"/>
    </row>
    <row r="95" spans="2:11" x14ac:dyDescent="0.25">
      <c r="B95" s="502">
        <v>4</v>
      </c>
      <c r="C95" s="502" t="s">
        <v>13</v>
      </c>
      <c r="D95" s="502" t="s">
        <v>434</v>
      </c>
      <c r="E95" s="502" t="s">
        <v>77</v>
      </c>
      <c r="F95" s="502">
        <v>5391000</v>
      </c>
      <c r="G95" s="502">
        <v>49591000</v>
      </c>
      <c r="H95" s="502">
        <v>1</v>
      </c>
      <c r="I95" s="502"/>
      <c r="K95" s="382"/>
    </row>
    <row r="96" spans="2:11" x14ac:dyDescent="0.25">
      <c r="B96" s="502">
        <v>4</v>
      </c>
      <c r="C96" s="502" t="s">
        <v>13</v>
      </c>
      <c r="D96" s="502" t="s">
        <v>132</v>
      </c>
      <c r="E96" s="502" t="s">
        <v>115</v>
      </c>
      <c r="F96" s="502">
        <v>7352000</v>
      </c>
      <c r="G96" s="502">
        <v>7530000</v>
      </c>
      <c r="H96" s="502">
        <v>1</v>
      </c>
      <c r="I96" s="502"/>
      <c r="K96" s="382"/>
    </row>
    <row r="97" spans="2:11" x14ac:dyDescent="0.25">
      <c r="B97" s="502">
        <v>4</v>
      </c>
      <c r="C97" s="502" t="s">
        <v>13</v>
      </c>
      <c r="D97" s="502" t="s">
        <v>132</v>
      </c>
      <c r="E97" s="502" t="s">
        <v>117</v>
      </c>
      <c r="F97" s="502">
        <v>7410000</v>
      </c>
      <c r="G97" s="502">
        <v>7530000</v>
      </c>
      <c r="H97" s="502">
        <v>1</v>
      </c>
      <c r="I97" s="502"/>
      <c r="K97" s="382"/>
    </row>
    <row r="98" spans="2:11" x14ac:dyDescent="0.25">
      <c r="B98" s="502">
        <v>4</v>
      </c>
      <c r="C98" s="502" t="s">
        <v>13</v>
      </c>
      <c r="D98" s="502" t="s">
        <v>132</v>
      </c>
      <c r="E98" s="502" t="s">
        <v>143</v>
      </c>
      <c r="F98" s="502">
        <v>7410000</v>
      </c>
      <c r="G98" s="502">
        <v>8321111.1111111101</v>
      </c>
      <c r="H98" s="502">
        <v>9</v>
      </c>
      <c r="I98" s="502"/>
      <c r="K98" s="382"/>
    </row>
    <row r="99" spans="2:11" x14ac:dyDescent="0.25">
      <c r="B99" s="502">
        <v>4</v>
      </c>
      <c r="C99" s="502" t="s">
        <v>65</v>
      </c>
      <c r="D99" s="502" t="s">
        <v>112</v>
      </c>
      <c r="E99" s="502" t="s">
        <v>423</v>
      </c>
      <c r="F99" s="502">
        <v>7410000</v>
      </c>
      <c r="G99" s="502">
        <v>7530000</v>
      </c>
      <c r="H99" s="502">
        <v>1</v>
      </c>
      <c r="I99" s="502"/>
      <c r="K99" s="382"/>
    </row>
    <row r="100" spans="2:11" x14ac:dyDescent="0.25">
      <c r="B100" s="502">
        <v>4</v>
      </c>
      <c r="C100" s="502" t="s">
        <v>65</v>
      </c>
      <c r="D100" s="502" t="s">
        <v>106</v>
      </c>
      <c r="E100" s="502" t="s">
        <v>356</v>
      </c>
      <c r="F100" s="502">
        <v>7410000</v>
      </c>
      <c r="G100" s="502">
        <v>7560000</v>
      </c>
      <c r="H100" s="502">
        <v>1</v>
      </c>
      <c r="I100" s="502"/>
      <c r="K100" s="382"/>
    </row>
    <row r="101" spans="2:11" x14ac:dyDescent="0.25">
      <c r="B101" s="502">
        <v>4</v>
      </c>
      <c r="C101" s="502" t="s">
        <v>66</v>
      </c>
      <c r="D101" s="502" t="s">
        <v>66</v>
      </c>
      <c r="E101" s="502" t="s">
        <v>66</v>
      </c>
      <c r="F101" s="502">
        <v>11115000</v>
      </c>
      <c r="G101" s="502">
        <v>11265000</v>
      </c>
      <c r="H101" s="502">
        <v>1</v>
      </c>
      <c r="I101" s="502"/>
      <c r="K101" s="382"/>
    </row>
    <row r="102" spans="2:11" x14ac:dyDescent="0.25">
      <c r="B102" s="502">
        <v>4</v>
      </c>
      <c r="C102" s="502" t="s">
        <v>66</v>
      </c>
      <c r="D102" s="502" t="s">
        <v>107</v>
      </c>
      <c r="E102" s="502" t="s">
        <v>504</v>
      </c>
      <c r="F102" s="502">
        <v>5915000</v>
      </c>
      <c r="G102" s="502">
        <v>34015694.090000004</v>
      </c>
      <c r="H102" s="502">
        <v>1</v>
      </c>
      <c r="I102" s="502"/>
      <c r="K102" s="382"/>
    </row>
    <row r="103" spans="2:11" x14ac:dyDescent="0.25">
      <c r="B103" s="502">
        <v>4</v>
      </c>
      <c r="C103" s="502" t="s">
        <v>66</v>
      </c>
      <c r="D103" s="502" t="s">
        <v>64</v>
      </c>
      <c r="E103" s="502" t="s">
        <v>64</v>
      </c>
      <c r="F103" s="502">
        <v>7398666.6666666698</v>
      </c>
      <c r="G103" s="502">
        <v>7555000</v>
      </c>
      <c r="H103" s="502">
        <v>6</v>
      </c>
      <c r="I103" s="502"/>
      <c r="K103" s="382"/>
    </row>
    <row r="104" spans="2:11" x14ac:dyDescent="0.25">
      <c r="B104" s="502">
        <v>4</v>
      </c>
      <c r="C104" s="502" t="s">
        <v>66</v>
      </c>
      <c r="D104" s="502" t="s">
        <v>64</v>
      </c>
      <c r="E104" s="502" t="s">
        <v>85</v>
      </c>
      <c r="F104" s="502">
        <v>11115000</v>
      </c>
      <c r="G104" s="502">
        <v>11265000</v>
      </c>
      <c r="H104" s="502">
        <v>1</v>
      </c>
      <c r="I104" s="502"/>
      <c r="K104" s="382"/>
    </row>
    <row r="105" spans="2:11" x14ac:dyDescent="0.25">
      <c r="B105" s="502">
        <v>4</v>
      </c>
      <c r="C105" s="502" t="s">
        <v>66</v>
      </c>
      <c r="D105" s="502" t="s">
        <v>64</v>
      </c>
      <c r="E105" s="502" t="s">
        <v>540</v>
      </c>
      <c r="F105" s="502">
        <v>7410000</v>
      </c>
      <c r="G105" s="502">
        <v>7530000</v>
      </c>
      <c r="H105" s="502">
        <v>1</v>
      </c>
      <c r="I105" s="502"/>
      <c r="K105" s="382"/>
    </row>
    <row r="106" spans="2:11" x14ac:dyDescent="0.25">
      <c r="B106" s="502">
        <v>4</v>
      </c>
      <c r="C106" s="502" t="s">
        <v>66</v>
      </c>
      <c r="D106" s="502" t="s">
        <v>67</v>
      </c>
      <c r="E106" s="502" t="s">
        <v>151</v>
      </c>
      <c r="F106" s="502">
        <v>7306000</v>
      </c>
      <c r="G106" s="502">
        <v>7530000</v>
      </c>
      <c r="H106" s="502">
        <v>1</v>
      </c>
      <c r="I106" s="502"/>
      <c r="K106" s="382"/>
    </row>
    <row r="107" spans="2:11" x14ac:dyDescent="0.25">
      <c r="B107" s="502">
        <v>4</v>
      </c>
      <c r="C107" s="502" t="s">
        <v>66</v>
      </c>
      <c r="D107" s="502" t="s">
        <v>126</v>
      </c>
      <c r="E107" s="502" t="s">
        <v>413</v>
      </c>
      <c r="F107" s="502">
        <v>7326000</v>
      </c>
      <c r="G107" s="502">
        <v>7530000</v>
      </c>
      <c r="H107" s="502">
        <v>1</v>
      </c>
      <c r="I107" s="502"/>
      <c r="K107" s="382"/>
    </row>
    <row r="108" spans="2:11" x14ac:dyDescent="0.25">
      <c r="B108" s="502">
        <v>4</v>
      </c>
      <c r="C108" s="502" t="s">
        <v>66</v>
      </c>
      <c r="D108" s="502" t="s">
        <v>108</v>
      </c>
      <c r="E108" s="502" t="s">
        <v>108</v>
      </c>
      <c r="F108" s="502">
        <v>9262500</v>
      </c>
      <c r="G108" s="502">
        <v>9397500</v>
      </c>
      <c r="H108" s="502">
        <v>2</v>
      </c>
      <c r="I108" s="502"/>
      <c r="K108" s="382"/>
    </row>
    <row r="109" spans="2:11" x14ac:dyDescent="0.25">
      <c r="B109" s="502">
        <v>4</v>
      </c>
      <c r="C109" s="502" t="s">
        <v>66</v>
      </c>
      <c r="D109" s="502" t="s">
        <v>108</v>
      </c>
      <c r="E109" s="502" t="s">
        <v>144</v>
      </c>
      <c r="F109" s="502">
        <v>7399333.3333333302</v>
      </c>
      <c r="G109" s="502">
        <v>9336666.6666666698</v>
      </c>
      <c r="H109" s="502">
        <v>3</v>
      </c>
      <c r="I109" s="502"/>
      <c r="K109" s="382"/>
    </row>
    <row r="110" spans="2:11" x14ac:dyDescent="0.25">
      <c r="B110" s="502">
        <v>4</v>
      </c>
      <c r="C110" s="502" t="s">
        <v>66</v>
      </c>
      <c r="D110" s="502" t="s">
        <v>108</v>
      </c>
      <c r="E110" s="502" t="s">
        <v>145</v>
      </c>
      <c r="F110" s="502">
        <v>7410000</v>
      </c>
      <c r="G110" s="502">
        <v>7545000</v>
      </c>
      <c r="H110" s="502">
        <v>2</v>
      </c>
      <c r="I110" s="502"/>
      <c r="K110" s="382"/>
    </row>
    <row r="111" spans="2:11" x14ac:dyDescent="0.25">
      <c r="B111" s="502">
        <v>4</v>
      </c>
      <c r="C111" s="502" t="s">
        <v>66</v>
      </c>
      <c r="D111" s="502" t="s">
        <v>86</v>
      </c>
      <c r="E111" s="502" t="s">
        <v>87</v>
      </c>
      <c r="F111" s="502">
        <v>7410000</v>
      </c>
      <c r="G111" s="502">
        <v>7530000</v>
      </c>
      <c r="H111" s="502">
        <v>1</v>
      </c>
      <c r="I111" s="502"/>
      <c r="K111" s="382"/>
    </row>
    <row r="112" spans="2:11" x14ac:dyDescent="0.25">
      <c r="B112" s="502">
        <v>4</v>
      </c>
      <c r="C112" s="502" t="s">
        <v>66</v>
      </c>
      <c r="D112" s="502" t="s">
        <v>86</v>
      </c>
      <c r="E112" s="502" t="s">
        <v>109</v>
      </c>
      <c r="F112" s="502">
        <v>7410000</v>
      </c>
      <c r="G112" s="502">
        <v>7560000</v>
      </c>
      <c r="H112" s="502">
        <v>1</v>
      </c>
      <c r="I112" s="502"/>
      <c r="K112" s="382"/>
    </row>
    <row r="113" spans="2:11" x14ac:dyDescent="0.25">
      <c r="B113" s="502">
        <v>4</v>
      </c>
      <c r="C113" s="502" t="s">
        <v>66</v>
      </c>
      <c r="D113" s="502" t="s">
        <v>86</v>
      </c>
      <c r="E113" s="502" t="s">
        <v>443</v>
      </c>
      <c r="F113" s="502">
        <v>7046000</v>
      </c>
      <c r="G113" s="502">
        <v>7635000</v>
      </c>
      <c r="H113" s="502">
        <v>2</v>
      </c>
      <c r="I113" s="502"/>
      <c r="K113" s="382"/>
    </row>
    <row r="114" spans="2:11" x14ac:dyDescent="0.25">
      <c r="B114" s="502">
        <v>4</v>
      </c>
      <c r="C114" s="502" t="s">
        <v>66</v>
      </c>
      <c r="D114" s="502" t="s">
        <v>88</v>
      </c>
      <c r="E114" s="502" t="s">
        <v>88</v>
      </c>
      <c r="F114" s="502">
        <v>7410000</v>
      </c>
      <c r="G114" s="502">
        <v>8274000</v>
      </c>
      <c r="H114" s="502">
        <v>2</v>
      </c>
      <c r="I114" s="502"/>
      <c r="K114" s="382"/>
    </row>
    <row r="115" spans="2:11" x14ac:dyDescent="0.25">
      <c r="B115" s="502">
        <v>4</v>
      </c>
      <c r="C115" s="502" t="s">
        <v>66</v>
      </c>
      <c r="D115" s="502" t="s">
        <v>69</v>
      </c>
      <c r="E115" s="502" t="s">
        <v>70</v>
      </c>
      <c r="F115" s="502">
        <v>7406333.3333333302</v>
      </c>
      <c r="G115" s="502">
        <v>7560000</v>
      </c>
      <c r="H115" s="502">
        <v>3</v>
      </c>
      <c r="I115" s="502"/>
      <c r="K115" s="382"/>
    </row>
    <row r="116" spans="2:11" x14ac:dyDescent="0.25">
      <c r="B116" s="502">
        <v>4</v>
      </c>
      <c r="C116" s="502" t="s">
        <v>66</v>
      </c>
      <c r="D116" s="502" t="s">
        <v>69</v>
      </c>
      <c r="E116" s="502" t="s">
        <v>440</v>
      </c>
      <c r="F116" s="502">
        <v>7410000</v>
      </c>
      <c r="G116" s="502">
        <v>7560000</v>
      </c>
      <c r="H116" s="502">
        <v>1</v>
      </c>
      <c r="I116" s="502"/>
      <c r="K116" s="382"/>
    </row>
    <row r="117" spans="2:11" x14ac:dyDescent="0.25">
      <c r="B117" s="502">
        <v>4</v>
      </c>
      <c r="C117" s="502" t="s">
        <v>66</v>
      </c>
      <c r="D117" s="502" t="s">
        <v>69</v>
      </c>
      <c r="E117" s="502" t="s">
        <v>199</v>
      </c>
      <c r="F117" s="502">
        <v>7303000</v>
      </c>
      <c r="G117" s="502">
        <v>7633333.3333333302</v>
      </c>
      <c r="H117" s="502">
        <v>3</v>
      </c>
      <c r="I117" s="502"/>
      <c r="K117" s="382"/>
    </row>
    <row r="118" spans="2:11" x14ac:dyDescent="0.25">
      <c r="B118" s="502">
        <v>4</v>
      </c>
      <c r="C118" s="502" t="s">
        <v>66</v>
      </c>
      <c r="D118" s="502" t="s">
        <v>69</v>
      </c>
      <c r="E118" s="502" t="s">
        <v>386</v>
      </c>
      <c r="F118" s="502">
        <v>7071000</v>
      </c>
      <c r="G118" s="502">
        <v>7560000</v>
      </c>
      <c r="H118" s="502">
        <v>1</v>
      </c>
      <c r="I118" s="502"/>
      <c r="K118" s="382"/>
    </row>
    <row r="119" spans="2:11" x14ac:dyDescent="0.25">
      <c r="B119" s="502">
        <v>4</v>
      </c>
      <c r="C119" s="502" t="s">
        <v>130</v>
      </c>
      <c r="D119" s="502" t="s">
        <v>130</v>
      </c>
      <c r="E119" s="502" t="s">
        <v>130</v>
      </c>
      <c r="F119" s="502">
        <v>6797333.3333333302</v>
      </c>
      <c r="G119" s="502">
        <v>11018051.356666701</v>
      </c>
      <c r="H119" s="502">
        <v>3</v>
      </c>
      <c r="I119" s="502"/>
      <c r="K119" s="382"/>
    </row>
    <row r="120" spans="2:11" x14ac:dyDescent="0.25">
      <c r="B120" s="502">
        <v>4</v>
      </c>
      <c r="C120" s="502" t="s">
        <v>130</v>
      </c>
      <c r="D120" s="502" t="s">
        <v>130</v>
      </c>
      <c r="E120" s="502" t="s">
        <v>405</v>
      </c>
      <c r="F120" s="502">
        <v>7370000</v>
      </c>
      <c r="G120" s="502">
        <v>7542333.3333333302</v>
      </c>
      <c r="H120" s="502">
        <v>3</v>
      </c>
      <c r="I120" s="502"/>
      <c r="K120" s="382"/>
    </row>
    <row r="121" spans="2:11" x14ac:dyDescent="0.25">
      <c r="B121" s="502">
        <v>4</v>
      </c>
      <c r="C121" s="502" t="s">
        <v>130</v>
      </c>
      <c r="D121" s="502" t="s">
        <v>130</v>
      </c>
      <c r="E121" s="502" t="s">
        <v>388</v>
      </c>
      <c r="F121" s="502">
        <v>7410000</v>
      </c>
      <c r="G121" s="502">
        <v>7580000</v>
      </c>
      <c r="H121" s="502">
        <v>2</v>
      </c>
      <c r="I121" s="502"/>
      <c r="K121" s="382"/>
    </row>
    <row r="122" spans="2:11" x14ac:dyDescent="0.25">
      <c r="B122" s="502">
        <v>4</v>
      </c>
      <c r="C122" s="502" t="s">
        <v>130</v>
      </c>
      <c r="D122" s="502" t="s">
        <v>133</v>
      </c>
      <c r="E122" s="502" t="s">
        <v>148</v>
      </c>
      <c r="F122" s="502">
        <v>7351000</v>
      </c>
      <c r="G122" s="502">
        <v>8485732.1542857103</v>
      </c>
      <c r="H122" s="502">
        <v>7</v>
      </c>
      <c r="I122" s="502"/>
      <c r="K122" s="382"/>
    </row>
    <row r="123" spans="2:11" x14ac:dyDescent="0.25">
      <c r="B123" s="502">
        <v>4</v>
      </c>
      <c r="C123" s="502" t="s">
        <v>130</v>
      </c>
      <c r="D123" s="502" t="s">
        <v>133</v>
      </c>
      <c r="E123" s="502" t="s">
        <v>131</v>
      </c>
      <c r="F123" s="502">
        <v>7316500</v>
      </c>
      <c r="G123" s="502">
        <v>7494500</v>
      </c>
      <c r="H123" s="502">
        <v>2</v>
      </c>
      <c r="I123" s="502"/>
      <c r="K123" s="382"/>
    </row>
    <row r="124" spans="2:11" x14ac:dyDescent="0.25">
      <c r="B124" s="502">
        <v>4</v>
      </c>
      <c r="C124" s="502" t="s">
        <v>130</v>
      </c>
      <c r="D124" s="502" t="s">
        <v>133</v>
      </c>
      <c r="E124" s="502" t="s">
        <v>71</v>
      </c>
      <c r="F124" s="502">
        <v>7317666.6666666698</v>
      </c>
      <c r="G124" s="502">
        <v>7497166.6666666698</v>
      </c>
      <c r="H124" s="502">
        <v>3</v>
      </c>
      <c r="I124" s="502"/>
      <c r="K124" s="382"/>
    </row>
    <row r="125" spans="2:11" x14ac:dyDescent="0.25">
      <c r="B125" s="502">
        <v>4</v>
      </c>
      <c r="C125" s="502" t="s">
        <v>130</v>
      </c>
      <c r="D125" s="502" t="s">
        <v>133</v>
      </c>
      <c r="E125" s="502" t="s">
        <v>97</v>
      </c>
      <c r="F125" s="502">
        <v>7937000</v>
      </c>
      <c r="G125" s="502">
        <v>8172500</v>
      </c>
      <c r="H125" s="502">
        <v>6</v>
      </c>
      <c r="I125" s="502"/>
      <c r="K125" s="382"/>
    </row>
    <row r="126" spans="2:11" x14ac:dyDescent="0.25">
      <c r="B126" s="502">
        <v>4</v>
      </c>
      <c r="C126" s="502" t="s">
        <v>130</v>
      </c>
      <c r="D126" s="502" t="s">
        <v>133</v>
      </c>
      <c r="E126" s="502" t="s">
        <v>72</v>
      </c>
      <c r="F126" s="502">
        <v>7027538.4615384601</v>
      </c>
      <c r="G126" s="502">
        <v>8397000</v>
      </c>
      <c r="H126" s="502">
        <v>13</v>
      </c>
      <c r="I126" s="502"/>
      <c r="K126" s="382"/>
    </row>
    <row r="127" spans="2:11" x14ac:dyDescent="0.25">
      <c r="B127" s="502">
        <v>4</v>
      </c>
      <c r="C127" s="502" t="s">
        <v>130</v>
      </c>
      <c r="D127" s="502" t="s">
        <v>133</v>
      </c>
      <c r="E127" s="502" t="s">
        <v>157</v>
      </c>
      <c r="F127" s="502">
        <v>7410000</v>
      </c>
      <c r="G127" s="502">
        <v>7530000</v>
      </c>
      <c r="H127" s="502">
        <v>1</v>
      </c>
      <c r="I127" s="502"/>
      <c r="K127" s="382"/>
    </row>
    <row r="128" spans="2:11" x14ac:dyDescent="0.25">
      <c r="B128" s="502">
        <v>4</v>
      </c>
      <c r="C128" s="502" t="s">
        <v>130</v>
      </c>
      <c r="D128" s="502" t="s">
        <v>73</v>
      </c>
      <c r="E128" s="502" t="s">
        <v>73</v>
      </c>
      <c r="F128" s="502">
        <v>7377250</v>
      </c>
      <c r="G128" s="502">
        <v>9047500</v>
      </c>
      <c r="H128" s="502">
        <v>4</v>
      </c>
      <c r="I128" s="502"/>
      <c r="K128" s="382"/>
    </row>
    <row r="129" spans="2:11" x14ac:dyDescent="0.25">
      <c r="B129" s="502">
        <v>4</v>
      </c>
      <c r="C129" s="502" t="s">
        <v>130</v>
      </c>
      <c r="D129" s="502" t="s">
        <v>73</v>
      </c>
      <c r="E129" s="502" t="s">
        <v>414</v>
      </c>
      <c r="F129" s="502">
        <v>7100000</v>
      </c>
      <c r="G129" s="502">
        <v>7220000</v>
      </c>
      <c r="H129" s="502">
        <v>1</v>
      </c>
      <c r="I129" s="502"/>
      <c r="K129" s="382"/>
    </row>
    <row r="130" spans="2:11" x14ac:dyDescent="0.25">
      <c r="B130" s="502">
        <v>4</v>
      </c>
      <c r="C130" s="502" t="s">
        <v>130</v>
      </c>
      <c r="D130" s="502" t="s">
        <v>73</v>
      </c>
      <c r="E130" s="502" t="s">
        <v>309</v>
      </c>
      <c r="F130" s="502">
        <v>7384000</v>
      </c>
      <c r="G130" s="502">
        <v>7530000</v>
      </c>
      <c r="H130" s="502">
        <v>3</v>
      </c>
      <c r="I130" s="502"/>
      <c r="K130" s="382"/>
    </row>
    <row r="131" spans="2:11" x14ac:dyDescent="0.25">
      <c r="B131" s="502">
        <v>4</v>
      </c>
      <c r="C131" s="502" t="s">
        <v>130</v>
      </c>
      <c r="D131" s="502" t="s">
        <v>113</v>
      </c>
      <c r="E131" s="502" t="s">
        <v>332</v>
      </c>
      <c r="F131" s="502">
        <v>9262500</v>
      </c>
      <c r="G131" s="502">
        <v>9455000</v>
      </c>
      <c r="H131" s="502">
        <v>2</v>
      </c>
      <c r="I131" s="502"/>
      <c r="K131" s="382"/>
    </row>
    <row r="132" spans="2:11" x14ac:dyDescent="0.25">
      <c r="B132" s="502">
        <v>4</v>
      </c>
      <c r="C132" s="502" t="s">
        <v>130</v>
      </c>
      <c r="D132" s="502" t="s">
        <v>113</v>
      </c>
      <c r="E132" s="502" t="s">
        <v>390</v>
      </c>
      <c r="F132" s="502">
        <v>7277500</v>
      </c>
      <c r="G132" s="502">
        <v>7680250</v>
      </c>
      <c r="H132" s="502">
        <v>4</v>
      </c>
      <c r="I132" s="502"/>
      <c r="K132" s="382"/>
    </row>
    <row r="133" spans="2:11" x14ac:dyDescent="0.25">
      <c r="B133" s="502">
        <v>4</v>
      </c>
      <c r="C133" s="502" t="s">
        <v>130</v>
      </c>
      <c r="D133" s="502" t="s">
        <v>89</v>
      </c>
      <c r="E133" s="502" t="s">
        <v>89</v>
      </c>
      <c r="F133" s="502">
        <v>9864333.3333333302</v>
      </c>
      <c r="G133" s="502">
        <v>10057666.6666667</v>
      </c>
      <c r="H133" s="502">
        <v>3</v>
      </c>
      <c r="I133" s="502"/>
      <c r="K133" s="382"/>
    </row>
    <row r="134" spans="2:11" x14ac:dyDescent="0.25">
      <c r="B134" s="502">
        <v>4</v>
      </c>
      <c r="C134" s="502" t="s">
        <v>130</v>
      </c>
      <c r="D134" s="502" t="s">
        <v>89</v>
      </c>
      <c r="E134" s="502" t="s">
        <v>146</v>
      </c>
      <c r="F134" s="502">
        <v>7410000</v>
      </c>
      <c r="G134" s="502">
        <v>7597000</v>
      </c>
      <c r="H134" s="502">
        <v>1</v>
      </c>
      <c r="I134" s="502"/>
      <c r="J134" s="417"/>
      <c r="K134" s="415"/>
    </row>
    <row r="135" spans="2:11" x14ac:dyDescent="0.25">
      <c r="B135" s="502">
        <v>4</v>
      </c>
      <c r="C135" s="502" t="s">
        <v>130</v>
      </c>
      <c r="D135" s="502" t="s">
        <v>89</v>
      </c>
      <c r="E135" s="502" t="s">
        <v>90</v>
      </c>
      <c r="F135" s="502">
        <v>7389000</v>
      </c>
      <c r="G135" s="502">
        <v>8661500</v>
      </c>
      <c r="H135" s="502">
        <v>4</v>
      </c>
      <c r="I135" s="502"/>
      <c r="K135" s="382"/>
    </row>
    <row r="136" spans="2:11" x14ac:dyDescent="0.25">
      <c r="B136" s="502">
        <v>4</v>
      </c>
      <c r="C136" s="502" t="s">
        <v>130</v>
      </c>
      <c r="D136" s="502" t="s">
        <v>134</v>
      </c>
      <c r="E136" s="502" t="s">
        <v>134</v>
      </c>
      <c r="F136" s="502">
        <v>8182000</v>
      </c>
      <c r="G136" s="502">
        <v>10680875.609999999</v>
      </c>
      <c r="H136" s="502">
        <v>4</v>
      </c>
      <c r="I136" s="502"/>
      <c r="K136" s="382"/>
    </row>
    <row r="137" spans="2:11" x14ac:dyDescent="0.25">
      <c r="B137" s="502">
        <v>4</v>
      </c>
      <c r="C137" s="502" t="s">
        <v>130</v>
      </c>
      <c r="D137" s="502" t="s">
        <v>134</v>
      </c>
      <c r="E137" s="502" t="s">
        <v>124</v>
      </c>
      <c r="F137" s="502">
        <v>7174000</v>
      </c>
      <c r="G137" s="502">
        <v>10560000</v>
      </c>
      <c r="H137" s="502">
        <v>2</v>
      </c>
      <c r="I137" s="502"/>
      <c r="K137" s="382"/>
    </row>
    <row r="138" spans="2:11" x14ac:dyDescent="0.25">
      <c r="B138" s="502">
        <v>4</v>
      </c>
      <c r="C138" s="502" t="s">
        <v>130</v>
      </c>
      <c r="D138" s="502" t="s">
        <v>134</v>
      </c>
      <c r="E138" s="502" t="s">
        <v>149</v>
      </c>
      <c r="F138" s="502">
        <v>7331750</v>
      </c>
      <c r="G138" s="502">
        <v>11565000</v>
      </c>
      <c r="H138" s="502">
        <v>4</v>
      </c>
      <c r="I138" s="502"/>
      <c r="K138" s="382"/>
    </row>
    <row r="139" spans="2:11" x14ac:dyDescent="0.25">
      <c r="B139" s="502">
        <v>4</v>
      </c>
      <c r="C139" s="502" t="s">
        <v>130</v>
      </c>
      <c r="D139" s="502" t="s">
        <v>134</v>
      </c>
      <c r="E139" s="502" t="s">
        <v>140</v>
      </c>
      <c r="F139" s="502">
        <v>8010000</v>
      </c>
      <c r="G139" s="502">
        <v>8177500</v>
      </c>
      <c r="H139" s="502">
        <v>6</v>
      </c>
      <c r="I139" s="502"/>
      <c r="K139" s="382"/>
    </row>
    <row r="140" spans="2:11" x14ac:dyDescent="0.25">
      <c r="B140" s="502">
        <v>22</v>
      </c>
      <c r="C140" s="502" t="s">
        <v>127</v>
      </c>
      <c r="D140" s="502" t="s">
        <v>75</v>
      </c>
      <c r="E140" s="502" t="s">
        <v>512</v>
      </c>
      <c r="F140" s="502">
        <v>6734000</v>
      </c>
      <c r="G140" s="502">
        <v>50984000</v>
      </c>
      <c r="H140" s="502">
        <v>1</v>
      </c>
      <c r="I140" s="502"/>
      <c r="K140" s="382"/>
    </row>
    <row r="141" spans="2:11" x14ac:dyDescent="0.25">
      <c r="B141" s="502">
        <v>22</v>
      </c>
      <c r="C141" s="502" t="s">
        <v>127</v>
      </c>
      <c r="D141" s="502" t="s">
        <v>128</v>
      </c>
      <c r="E141" s="502" t="s">
        <v>128</v>
      </c>
      <c r="F141" s="502">
        <v>4638000</v>
      </c>
      <c r="G141" s="502">
        <v>36738000</v>
      </c>
      <c r="H141" s="502">
        <v>1</v>
      </c>
      <c r="I141" s="502"/>
      <c r="K141" s="382"/>
    </row>
    <row r="142" spans="2:11" x14ac:dyDescent="0.25">
      <c r="B142" s="502">
        <v>22</v>
      </c>
      <c r="C142" s="502" t="s">
        <v>127</v>
      </c>
      <c r="D142" s="502" t="s">
        <v>128</v>
      </c>
      <c r="E142" s="502" t="s">
        <v>517</v>
      </c>
      <c r="F142" s="502">
        <v>6767000</v>
      </c>
      <c r="G142" s="502">
        <v>8679451.5700000003</v>
      </c>
      <c r="H142" s="502">
        <v>1</v>
      </c>
      <c r="I142" s="502"/>
      <c r="K142" s="382"/>
    </row>
    <row r="143" spans="2:11" x14ac:dyDescent="0.25">
      <c r="B143" s="502">
        <v>22</v>
      </c>
      <c r="C143" s="502" t="s">
        <v>11</v>
      </c>
      <c r="D143" s="502" t="s">
        <v>100</v>
      </c>
      <c r="E143" s="502" t="s">
        <v>119</v>
      </c>
      <c r="F143" s="502">
        <v>4703000</v>
      </c>
      <c r="G143" s="502">
        <v>63053131.340000004</v>
      </c>
      <c r="H143" s="502">
        <v>1</v>
      </c>
      <c r="I143" s="502"/>
      <c r="K143" s="382"/>
    </row>
    <row r="144" spans="2:11" x14ac:dyDescent="0.25">
      <c r="B144" s="502">
        <v>22</v>
      </c>
      <c r="C144" s="502" t="s">
        <v>12</v>
      </c>
      <c r="D144" s="502" t="s">
        <v>12</v>
      </c>
      <c r="E144" s="502" t="s">
        <v>352</v>
      </c>
      <c r="F144" s="502">
        <v>4671000</v>
      </c>
      <c r="G144" s="502">
        <v>54400000</v>
      </c>
      <c r="H144" s="502">
        <v>1</v>
      </c>
      <c r="I144" s="502"/>
      <c r="K144" s="382"/>
    </row>
    <row r="145" spans="2:11" x14ac:dyDescent="0.25">
      <c r="B145" s="502">
        <v>22</v>
      </c>
      <c r="C145" s="502" t="s">
        <v>12</v>
      </c>
      <c r="D145" s="502" t="s">
        <v>351</v>
      </c>
      <c r="E145" s="502" t="s">
        <v>485</v>
      </c>
      <c r="F145" s="502">
        <v>6865000</v>
      </c>
      <c r="G145" s="502">
        <v>21665149.48</v>
      </c>
      <c r="H145" s="502">
        <v>1</v>
      </c>
      <c r="I145" s="502"/>
      <c r="K145" s="382"/>
    </row>
    <row r="146" spans="2:11" x14ac:dyDescent="0.25">
      <c r="B146" s="502">
        <v>22</v>
      </c>
      <c r="C146" s="502" t="s">
        <v>13</v>
      </c>
      <c r="D146" s="502" t="s">
        <v>434</v>
      </c>
      <c r="E146" s="502" t="s">
        <v>541</v>
      </c>
      <c r="F146" s="502">
        <v>7235000</v>
      </c>
      <c r="G146" s="502">
        <v>7597231.3499999996</v>
      </c>
      <c r="H146" s="502">
        <v>1</v>
      </c>
      <c r="I146" s="502"/>
      <c r="K146" s="382"/>
    </row>
    <row r="147" spans="2:11" x14ac:dyDescent="0.25">
      <c r="B147" s="502">
        <v>22</v>
      </c>
      <c r="C147" s="502" t="s">
        <v>65</v>
      </c>
      <c r="D147" s="502" t="s">
        <v>112</v>
      </c>
      <c r="E147" s="502" t="s">
        <v>112</v>
      </c>
      <c r="F147" s="502">
        <v>6915000</v>
      </c>
      <c r="G147" s="502">
        <v>15951435.09</v>
      </c>
      <c r="H147" s="502">
        <v>2</v>
      </c>
      <c r="I147" s="502"/>
      <c r="K147" s="382"/>
    </row>
    <row r="148" spans="2:11" x14ac:dyDescent="0.25">
      <c r="B148" s="502">
        <v>22</v>
      </c>
      <c r="C148" s="502" t="s">
        <v>65</v>
      </c>
      <c r="D148" s="502" t="s">
        <v>112</v>
      </c>
      <c r="E148" s="502" t="s">
        <v>137</v>
      </c>
      <c r="F148" s="502">
        <v>5064000</v>
      </c>
      <c r="G148" s="502">
        <v>34264410</v>
      </c>
      <c r="H148" s="502">
        <v>1</v>
      </c>
      <c r="I148" s="502"/>
      <c r="K148" s="382"/>
    </row>
    <row r="149" spans="2:11" x14ac:dyDescent="0.25">
      <c r="B149" s="502">
        <v>22</v>
      </c>
      <c r="C149" s="502" t="s">
        <v>66</v>
      </c>
      <c r="D149" s="502" t="s">
        <v>66</v>
      </c>
      <c r="E149" s="502" t="s">
        <v>387</v>
      </c>
      <c r="F149" s="502">
        <v>7394000</v>
      </c>
      <c r="G149" s="502">
        <v>7590656.8899999997</v>
      </c>
      <c r="H149" s="502">
        <v>1</v>
      </c>
      <c r="I149" s="502"/>
      <c r="K149" s="382"/>
    </row>
    <row r="150" spans="2:11" x14ac:dyDescent="0.25">
      <c r="B150" s="502">
        <v>22</v>
      </c>
      <c r="C150" s="502" t="s">
        <v>66</v>
      </c>
      <c r="D150" s="502" t="s">
        <v>107</v>
      </c>
      <c r="E150" s="502" t="s">
        <v>344</v>
      </c>
      <c r="F150" s="502">
        <v>7180000</v>
      </c>
      <c r="G150" s="502">
        <v>17793000</v>
      </c>
      <c r="H150" s="502">
        <v>1</v>
      </c>
      <c r="I150" s="502"/>
      <c r="K150" s="382"/>
    </row>
    <row r="151" spans="2:11" x14ac:dyDescent="0.25">
      <c r="B151" s="502">
        <v>27</v>
      </c>
      <c r="C151" s="502" t="s">
        <v>127</v>
      </c>
      <c r="D151" s="502" t="s">
        <v>75</v>
      </c>
      <c r="E151" s="502" t="s">
        <v>512</v>
      </c>
      <c r="F151" s="502">
        <v>5013000</v>
      </c>
      <c r="G151" s="502">
        <v>5610886.7999999998</v>
      </c>
      <c r="H151" s="502">
        <v>1</v>
      </c>
      <c r="I151" s="502"/>
      <c r="K151" s="382"/>
    </row>
    <row r="152" spans="2:11" x14ac:dyDescent="0.25">
      <c r="B152" s="502">
        <v>27</v>
      </c>
      <c r="C152" s="502" t="s">
        <v>127</v>
      </c>
      <c r="D152" s="502" t="s">
        <v>75</v>
      </c>
      <c r="E152" s="502" t="s">
        <v>542</v>
      </c>
      <c r="F152" s="502">
        <v>6275000</v>
      </c>
      <c r="G152" s="502">
        <v>46848000</v>
      </c>
      <c r="H152" s="502">
        <v>1</v>
      </c>
      <c r="I152" s="502"/>
      <c r="K152" s="382"/>
    </row>
    <row r="153" spans="2:11" x14ac:dyDescent="0.25">
      <c r="B153" s="502">
        <v>27</v>
      </c>
      <c r="C153" s="502" t="s">
        <v>127</v>
      </c>
      <c r="D153" s="502" t="s">
        <v>543</v>
      </c>
      <c r="E153" s="502" t="s">
        <v>544</v>
      </c>
      <c r="F153" s="502">
        <v>5031000</v>
      </c>
      <c r="G153" s="502">
        <v>61605000</v>
      </c>
      <c r="H153" s="502">
        <v>1</v>
      </c>
      <c r="I153" s="502"/>
      <c r="K153" s="382"/>
    </row>
    <row r="154" spans="2:11" x14ac:dyDescent="0.25">
      <c r="B154" s="502">
        <v>27</v>
      </c>
      <c r="C154" s="502" t="s">
        <v>127</v>
      </c>
      <c r="D154" s="502" t="s">
        <v>98</v>
      </c>
      <c r="E154" s="502" t="s">
        <v>378</v>
      </c>
      <c r="F154" s="502">
        <v>4540000</v>
      </c>
      <c r="G154" s="502">
        <v>57167000</v>
      </c>
      <c r="H154" s="502">
        <v>1</v>
      </c>
      <c r="I154" s="502"/>
      <c r="K154" s="382"/>
    </row>
    <row r="155" spans="2:11" x14ac:dyDescent="0.25">
      <c r="B155" s="502">
        <v>27</v>
      </c>
      <c r="C155" s="502" t="s">
        <v>127</v>
      </c>
      <c r="D155" s="502" t="s">
        <v>308</v>
      </c>
      <c r="E155" s="502" t="s">
        <v>407</v>
      </c>
      <c r="F155" s="502">
        <v>4834000</v>
      </c>
      <c r="G155" s="502">
        <v>46065000</v>
      </c>
      <c r="H155" s="502">
        <v>1</v>
      </c>
      <c r="I155" s="502"/>
      <c r="K155" s="382"/>
    </row>
    <row r="156" spans="2:11" x14ac:dyDescent="0.25">
      <c r="B156" s="502">
        <v>27</v>
      </c>
      <c r="C156" s="502" t="s">
        <v>127</v>
      </c>
      <c r="D156" s="502" t="s">
        <v>393</v>
      </c>
      <c r="E156" s="502" t="s">
        <v>265</v>
      </c>
      <c r="F156" s="502">
        <v>6406000</v>
      </c>
      <c r="G156" s="502">
        <v>42907000</v>
      </c>
      <c r="H156" s="502">
        <v>1</v>
      </c>
      <c r="I156" s="502"/>
      <c r="K156" s="382"/>
    </row>
    <row r="157" spans="2:11" x14ac:dyDescent="0.25">
      <c r="B157" s="502">
        <v>27</v>
      </c>
      <c r="C157" s="502" t="s">
        <v>127</v>
      </c>
      <c r="D157" s="502" t="s">
        <v>411</v>
      </c>
      <c r="E157" s="502" t="s">
        <v>412</v>
      </c>
      <c r="F157" s="502">
        <v>6767000</v>
      </c>
      <c r="G157" s="502">
        <v>51430000</v>
      </c>
      <c r="H157" s="502">
        <v>1</v>
      </c>
      <c r="I157" s="502"/>
      <c r="K157" s="382"/>
    </row>
    <row r="158" spans="2:11" x14ac:dyDescent="0.25">
      <c r="B158" s="502">
        <v>27</v>
      </c>
      <c r="C158" s="502" t="s">
        <v>127</v>
      </c>
      <c r="D158" s="502" t="s">
        <v>347</v>
      </c>
      <c r="E158" s="502" t="s">
        <v>348</v>
      </c>
      <c r="F158" s="502">
        <v>7075000</v>
      </c>
      <c r="G158" s="502">
        <v>14313000</v>
      </c>
      <c r="H158" s="502">
        <v>1</v>
      </c>
      <c r="I158" s="502"/>
      <c r="K158" s="382"/>
    </row>
    <row r="159" spans="2:11" x14ac:dyDescent="0.25">
      <c r="B159" s="502">
        <v>27</v>
      </c>
      <c r="C159" s="502" t="s">
        <v>127</v>
      </c>
      <c r="D159" s="502" t="s">
        <v>425</v>
      </c>
      <c r="E159" s="502" t="s">
        <v>92</v>
      </c>
      <c r="F159" s="502">
        <v>7090000</v>
      </c>
      <c r="G159" s="502">
        <v>14043000</v>
      </c>
      <c r="H159" s="502">
        <v>1</v>
      </c>
      <c r="I159" s="502"/>
      <c r="K159" s="382"/>
    </row>
    <row r="160" spans="2:11" x14ac:dyDescent="0.25">
      <c r="B160" s="502">
        <v>27</v>
      </c>
      <c r="C160" s="502" t="s">
        <v>11</v>
      </c>
      <c r="D160" s="502" t="s">
        <v>11</v>
      </c>
      <c r="E160" s="502" t="s">
        <v>127</v>
      </c>
      <c r="F160" s="502">
        <v>4900000</v>
      </c>
      <c r="G160" s="502">
        <v>28994000</v>
      </c>
      <c r="H160" s="502">
        <v>1</v>
      </c>
      <c r="I160" s="502"/>
      <c r="K160" s="382"/>
    </row>
    <row r="161" spans="2:11" x14ac:dyDescent="0.25">
      <c r="B161" s="502">
        <v>27</v>
      </c>
      <c r="C161" s="502" t="s">
        <v>11</v>
      </c>
      <c r="D161" s="502" t="s">
        <v>11</v>
      </c>
      <c r="E161" s="502" t="s">
        <v>91</v>
      </c>
      <c r="F161" s="502">
        <v>6472000</v>
      </c>
      <c r="G161" s="502">
        <v>50903000</v>
      </c>
      <c r="H161" s="502">
        <v>1</v>
      </c>
      <c r="I161" s="502"/>
      <c r="K161" s="382"/>
    </row>
    <row r="162" spans="2:11" x14ac:dyDescent="0.25">
      <c r="B162" s="502">
        <v>27</v>
      </c>
      <c r="C162" s="502" t="s">
        <v>11</v>
      </c>
      <c r="D162" s="502" t="s">
        <v>11</v>
      </c>
      <c r="E162" s="502" t="s">
        <v>78</v>
      </c>
      <c r="F162" s="502">
        <v>5915000</v>
      </c>
      <c r="G162" s="502">
        <v>58210000</v>
      </c>
      <c r="H162" s="502">
        <v>1</v>
      </c>
      <c r="I162" s="502"/>
      <c r="K162" s="382"/>
    </row>
    <row r="163" spans="2:11" x14ac:dyDescent="0.25">
      <c r="B163" s="502">
        <v>27</v>
      </c>
      <c r="C163" s="502" t="s">
        <v>11</v>
      </c>
      <c r="D163" s="502" t="s">
        <v>79</v>
      </c>
      <c r="E163" s="502" t="s">
        <v>79</v>
      </c>
      <c r="F163" s="502">
        <v>6636000</v>
      </c>
      <c r="G163" s="502">
        <v>25612000</v>
      </c>
      <c r="H163" s="502">
        <v>1</v>
      </c>
      <c r="I163" s="502"/>
      <c r="K163" s="382"/>
    </row>
    <row r="164" spans="2:11" x14ac:dyDescent="0.25">
      <c r="B164" s="502">
        <v>27</v>
      </c>
      <c r="C164" s="502" t="s">
        <v>11</v>
      </c>
      <c r="D164" s="502" t="s">
        <v>100</v>
      </c>
      <c r="E164" s="502" t="s">
        <v>120</v>
      </c>
      <c r="F164" s="502">
        <v>5129000</v>
      </c>
      <c r="G164" s="502">
        <v>27703000</v>
      </c>
      <c r="H164" s="502">
        <v>1</v>
      </c>
      <c r="I164" s="502"/>
      <c r="K164" s="382"/>
    </row>
    <row r="165" spans="2:11" x14ac:dyDescent="0.25">
      <c r="B165" s="502">
        <v>27</v>
      </c>
      <c r="C165" s="502" t="s">
        <v>11</v>
      </c>
      <c r="D165" s="502" t="s">
        <v>81</v>
      </c>
      <c r="E165" s="502" t="s">
        <v>81</v>
      </c>
      <c r="F165" s="502">
        <v>7100000</v>
      </c>
      <c r="G165" s="502">
        <v>7222005.6500000004</v>
      </c>
      <c r="H165" s="502">
        <v>1</v>
      </c>
      <c r="I165" s="502"/>
      <c r="K165" s="382"/>
    </row>
    <row r="166" spans="2:11" x14ac:dyDescent="0.25">
      <c r="B166" s="502">
        <v>27</v>
      </c>
      <c r="C166" s="502" t="s">
        <v>11</v>
      </c>
      <c r="D166" s="502" t="s">
        <v>111</v>
      </c>
      <c r="E166" s="502" t="s">
        <v>287</v>
      </c>
      <c r="F166" s="502">
        <v>7100000</v>
      </c>
      <c r="G166" s="502">
        <v>7222005.6500000004</v>
      </c>
      <c r="H166" s="502">
        <v>1</v>
      </c>
      <c r="I166" s="502"/>
      <c r="K166" s="382"/>
    </row>
    <row r="167" spans="2:11" x14ac:dyDescent="0.25">
      <c r="B167" s="502">
        <v>27</v>
      </c>
      <c r="C167" s="502" t="s">
        <v>12</v>
      </c>
      <c r="D167" s="502" t="s">
        <v>12</v>
      </c>
      <c r="E167" s="502" t="s">
        <v>343</v>
      </c>
      <c r="F167" s="502">
        <v>6799000</v>
      </c>
      <c r="G167" s="502">
        <v>50938000</v>
      </c>
      <c r="H167" s="502">
        <v>1</v>
      </c>
      <c r="I167" s="502"/>
      <c r="K167" s="382"/>
    </row>
    <row r="168" spans="2:11" x14ac:dyDescent="0.25">
      <c r="B168" s="502">
        <v>27</v>
      </c>
      <c r="C168" s="502" t="s">
        <v>12</v>
      </c>
      <c r="D168" s="502" t="s">
        <v>12</v>
      </c>
      <c r="E168" s="502" t="s">
        <v>352</v>
      </c>
      <c r="F168" s="502">
        <v>5555000</v>
      </c>
      <c r="G168" s="502">
        <v>45578000</v>
      </c>
      <c r="H168" s="502">
        <v>2</v>
      </c>
      <c r="I168" s="502"/>
      <c r="K168" s="382"/>
    </row>
    <row r="169" spans="2:11" x14ac:dyDescent="0.25">
      <c r="B169" s="502">
        <v>27</v>
      </c>
      <c r="C169" s="502" t="s">
        <v>12</v>
      </c>
      <c r="D169" s="502" t="s">
        <v>12</v>
      </c>
      <c r="E169" s="502" t="s">
        <v>499</v>
      </c>
      <c r="F169" s="502">
        <v>6210000</v>
      </c>
      <c r="G169" s="502">
        <v>52658000</v>
      </c>
      <c r="H169" s="502">
        <v>2</v>
      </c>
      <c r="I169" s="502"/>
      <c r="K169" s="382"/>
    </row>
    <row r="170" spans="2:11" x14ac:dyDescent="0.25">
      <c r="B170" s="502">
        <v>27</v>
      </c>
      <c r="C170" s="502" t="s">
        <v>12</v>
      </c>
      <c r="D170" s="502" t="s">
        <v>96</v>
      </c>
      <c r="E170" s="502" t="s">
        <v>285</v>
      </c>
      <c r="F170" s="502">
        <v>5969666.6666666698</v>
      </c>
      <c r="G170" s="502">
        <v>59423333.333333299</v>
      </c>
      <c r="H170" s="502">
        <v>3</v>
      </c>
      <c r="I170" s="502"/>
      <c r="K170" s="382"/>
    </row>
    <row r="171" spans="2:11" x14ac:dyDescent="0.25">
      <c r="B171" s="502">
        <v>27</v>
      </c>
      <c r="C171" s="502" t="s">
        <v>13</v>
      </c>
      <c r="D171" s="502" t="s">
        <v>13</v>
      </c>
      <c r="E171" s="502" t="s">
        <v>416</v>
      </c>
      <c r="F171" s="502">
        <v>5555000</v>
      </c>
      <c r="G171" s="502">
        <v>65649000</v>
      </c>
      <c r="H171" s="502">
        <v>1</v>
      </c>
      <c r="I171" s="502"/>
      <c r="K171" s="382"/>
    </row>
    <row r="172" spans="2:11" x14ac:dyDescent="0.25">
      <c r="B172" s="502">
        <v>27</v>
      </c>
      <c r="C172" s="502" t="s">
        <v>13</v>
      </c>
      <c r="D172" s="502" t="s">
        <v>78</v>
      </c>
      <c r="E172" s="502" t="s">
        <v>78</v>
      </c>
      <c r="F172" s="502">
        <v>5817000</v>
      </c>
      <c r="G172" s="502">
        <v>53018000</v>
      </c>
      <c r="H172" s="502">
        <v>1</v>
      </c>
      <c r="I172" s="502"/>
      <c r="K172" s="382"/>
    </row>
    <row r="173" spans="2:11" x14ac:dyDescent="0.25">
      <c r="B173" s="502">
        <v>27</v>
      </c>
      <c r="C173" s="502" t="s">
        <v>65</v>
      </c>
      <c r="D173" s="502" t="s">
        <v>103</v>
      </c>
      <c r="E173" s="502" t="s">
        <v>103</v>
      </c>
      <c r="F173" s="502">
        <v>8578000</v>
      </c>
      <c r="G173" s="502">
        <v>26000000</v>
      </c>
      <c r="H173" s="502">
        <v>1</v>
      </c>
      <c r="I173" s="502"/>
      <c r="K173" s="382"/>
    </row>
    <row r="174" spans="2:11" x14ac:dyDescent="0.25">
      <c r="B174" s="502">
        <v>27</v>
      </c>
      <c r="C174" s="502" t="s">
        <v>65</v>
      </c>
      <c r="D174" s="502" t="s">
        <v>105</v>
      </c>
      <c r="E174" s="502" t="s">
        <v>400</v>
      </c>
      <c r="F174" s="502">
        <v>7175000</v>
      </c>
      <c r="G174" s="502">
        <v>22188000</v>
      </c>
      <c r="H174" s="502">
        <v>1</v>
      </c>
      <c r="I174" s="502"/>
      <c r="K174" s="382"/>
    </row>
    <row r="175" spans="2:11" x14ac:dyDescent="0.25">
      <c r="B175" s="502">
        <v>27</v>
      </c>
      <c r="C175" s="502" t="s">
        <v>65</v>
      </c>
      <c r="D175" s="502" t="s">
        <v>105</v>
      </c>
      <c r="E175" s="502" t="s">
        <v>262</v>
      </c>
      <c r="F175" s="502">
        <v>7185000</v>
      </c>
      <c r="G175" s="502">
        <v>20671000</v>
      </c>
      <c r="H175" s="502">
        <v>1</v>
      </c>
      <c r="I175" s="502"/>
      <c r="K175" s="382"/>
    </row>
    <row r="176" spans="2:11" x14ac:dyDescent="0.25">
      <c r="B176" s="502">
        <v>27</v>
      </c>
      <c r="C176" s="502" t="s">
        <v>65</v>
      </c>
      <c r="D176" s="502" t="s">
        <v>138</v>
      </c>
      <c r="E176" s="502" t="s">
        <v>138</v>
      </c>
      <c r="F176" s="502">
        <v>6744000</v>
      </c>
      <c r="G176" s="502">
        <v>17903000</v>
      </c>
      <c r="H176" s="502">
        <v>2</v>
      </c>
      <c r="I176" s="502"/>
      <c r="K176" s="382"/>
    </row>
    <row r="177" spans="2:11" x14ac:dyDescent="0.25">
      <c r="B177" s="502">
        <v>27</v>
      </c>
      <c r="C177" s="502" t="s">
        <v>66</v>
      </c>
      <c r="D177" s="502" t="s">
        <v>108</v>
      </c>
      <c r="E177" s="502" t="s">
        <v>145</v>
      </c>
      <c r="F177" s="502">
        <v>7410000</v>
      </c>
      <c r="G177" s="502">
        <v>7532524.0599999996</v>
      </c>
      <c r="H177" s="502">
        <v>1</v>
      </c>
      <c r="I177" s="502"/>
      <c r="K177" s="382"/>
    </row>
    <row r="178" spans="2:11" x14ac:dyDescent="0.25">
      <c r="B178" s="502">
        <v>28</v>
      </c>
      <c r="C178" s="502" t="s">
        <v>11</v>
      </c>
      <c r="D178" s="502" t="s">
        <v>276</v>
      </c>
      <c r="E178" s="502" t="s">
        <v>441</v>
      </c>
      <c r="F178" s="502">
        <v>3705000</v>
      </c>
      <c r="G178" s="502">
        <v>7705241.625</v>
      </c>
      <c r="H178" s="502">
        <v>2</v>
      </c>
      <c r="I178" s="502"/>
      <c r="K178" s="382"/>
    </row>
    <row r="179" spans="2:11" x14ac:dyDescent="0.25">
      <c r="B179" s="502">
        <v>28</v>
      </c>
      <c r="C179" s="502" t="s">
        <v>130</v>
      </c>
      <c r="D179" s="502" t="s">
        <v>133</v>
      </c>
      <c r="E179" s="502" t="s">
        <v>148</v>
      </c>
      <c r="F179" s="502">
        <v>3705000</v>
      </c>
      <c r="G179" s="502">
        <v>7705483.25</v>
      </c>
      <c r="H179" s="502">
        <v>2</v>
      </c>
      <c r="I179" s="502"/>
      <c r="K179" s="382"/>
    </row>
    <row r="180" spans="2:11" x14ac:dyDescent="0.25">
      <c r="B180" s="502">
        <v>87</v>
      </c>
      <c r="C180" s="502" t="s">
        <v>127</v>
      </c>
      <c r="D180" s="502" t="s">
        <v>135</v>
      </c>
      <c r="E180" s="502" t="s">
        <v>99</v>
      </c>
      <c r="F180" s="502">
        <v>5358000</v>
      </c>
      <c r="G180" s="502">
        <v>19610950.699999999</v>
      </c>
      <c r="H180" s="502">
        <v>1</v>
      </c>
      <c r="I180" s="502"/>
      <c r="K180" s="382"/>
    </row>
    <row r="181" spans="2:11" x14ac:dyDescent="0.25">
      <c r="B181" s="502">
        <v>87</v>
      </c>
      <c r="C181" s="502" t="s">
        <v>127</v>
      </c>
      <c r="D181" s="502" t="s">
        <v>135</v>
      </c>
      <c r="E181" s="502" t="s">
        <v>76</v>
      </c>
      <c r="F181" s="502">
        <v>6636000</v>
      </c>
      <c r="G181" s="502">
        <v>14735752.83</v>
      </c>
      <c r="H181" s="502">
        <v>1</v>
      </c>
      <c r="I181" s="502"/>
      <c r="K181" s="382"/>
    </row>
    <row r="182" spans="2:11" x14ac:dyDescent="0.25">
      <c r="B182" s="502">
        <v>87</v>
      </c>
      <c r="C182" s="502" t="s">
        <v>11</v>
      </c>
      <c r="D182" s="502" t="s">
        <v>129</v>
      </c>
      <c r="E182" s="502" t="s">
        <v>82</v>
      </c>
      <c r="F182" s="502">
        <v>6636000</v>
      </c>
      <c r="G182" s="502">
        <v>31577462.239999998</v>
      </c>
      <c r="H182" s="502">
        <v>1</v>
      </c>
      <c r="I182" s="502"/>
      <c r="K182" s="382"/>
    </row>
    <row r="183" spans="2:11" x14ac:dyDescent="0.25">
      <c r="B183" s="502">
        <v>87</v>
      </c>
      <c r="C183" s="502" t="s">
        <v>11</v>
      </c>
      <c r="D183" s="502" t="s">
        <v>129</v>
      </c>
      <c r="E183" s="502" t="s">
        <v>337</v>
      </c>
      <c r="F183" s="502">
        <v>7061000</v>
      </c>
      <c r="G183" s="502">
        <v>18460716.629999999</v>
      </c>
      <c r="H183" s="502">
        <v>1</v>
      </c>
      <c r="I183" s="502"/>
      <c r="K183" s="382"/>
    </row>
    <row r="184" spans="2:11" x14ac:dyDescent="0.25">
      <c r="B184" s="502">
        <v>87</v>
      </c>
      <c r="C184" s="502" t="s">
        <v>11</v>
      </c>
      <c r="D184" s="502" t="s">
        <v>268</v>
      </c>
      <c r="E184" s="502" t="s">
        <v>475</v>
      </c>
      <c r="F184" s="502">
        <v>6144000</v>
      </c>
      <c r="G184" s="502">
        <v>19446458.030000001</v>
      </c>
      <c r="H184" s="502">
        <v>1</v>
      </c>
      <c r="I184" s="502"/>
      <c r="K184" s="382"/>
    </row>
    <row r="185" spans="2:11" x14ac:dyDescent="0.25">
      <c r="B185" s="502">
        <v>87</v>
      </c>
      <c r="C185" s="502" t="s">
        <v>11</v>
      </c>
      <c r="D185" s="502" t="s">
        <v>100</v>
      </c>
      <c r="E185" s="502" t="s">
        <v>101</v>
      </c>
      <c r="F185" s="502">
        <v>6243000</v>
      </c>
      <c r="G185" s="502">
        <v>23349301.510000002</v>
      </c>
      <c r="H185" s="502">
        <v>1</v>
      </c>
      <c r="I185" s="502"/>
      <c r="K185" s="382"/>
    </row>
    <row r="186" spans="2:11" x14ac:dyDescent="0.25">
      <c r="B186" s="502">
        <v>87</v>
      </c>
      <c r="C186" s="502" t="s">
        <v>11</v>
      </c>
      <c r="D186" s="502" t="s">
        <v>100</v>
      </c>
      <c r="E186" s="502" t="s">
        <v>122</v>
      </c>
      <c r="F186" s="502">
        <v>5719000</v>
      </c>
      <c r="G186" s="502">
        <v>29021309.989999998</v>
      </c>
      <c r="H186" s="502">
        <v>1</v>
      </c>
      <c r="I186" s="502"/>
      <c r="K186" s="382"/>
    </row>
    <row r="187" spans="2:11" x14ac:dyDescent="0.25">
      <c r="B187" s="502">
        <v>87</v>
      </c>
      <c r="C187" s="502" t="s">
        <v>11</v>
      </c>
      <c r="D187" s="502" t="s">
        <v>376</v>
      </c>
      <c r="E187" s="502" t="s">
        <v>484</v>
      </c>
      <c r="F187" s="502">
        <v>6767000</v>
      </c>
      <c r="G187" s="502">
        <v>21134662.449999999</v>
      </c>
      <c r="H187" s="502">
        <v>1</v>
      </c>
      <c r="I187" s="502"/>
      <c r="K187" s="382"/>
    </row>
    <row r="188" spans="2:11" x14ac:dyDescent="0.25">
      <c r="B188" s="502">
        <v>87</v>
      </c>
      <c r="C188" s="502" t="s">
        <v>66</v>
      </c>
      <c r="D188" s="502" t="s">
        <v>69</v>
      </c>
      <c r="E188" s="502" t="s">
        <v>70</v>
      </c>
      <c r="F188" s="502">
        <v>5293000</v>
      </c>
      <c r="G188" s="502">
        <v>17771107.989999998</v>
      </c>
      <c r="H188" s="502">
        <v>1</v>
      </c>
      <c r="I188" s="502"/>
      <c r="K188" s="382"/>
    </row>
    <row r="189" spans="2:11" x14ac:dyDescent="0.25">
      <c r="B189" s="502">
        <v>92</v>
      </c>
      <c r="C189" s="502" t="s">
        <v>127</v>
      </c>
      <c r="D189" s="502" t="s">
        <v>75</v>
      </c>
      <c r="E189" s="502" t="s">
        <v>538</v>
      </c>
      <c r="F189" s="502">
        <v>6800000</v>
      </c>
      <c r="G189" s="502">
        <v>6835945.0099999998</v>
      </c>
      <c r="H189" s="502">
        <v>1</v>
      </c>
      <c r="I189" s="502"/>
      <c r="K189" s="382"/>
    </row>
    <row r="190" spans="2:11" x14ac:dyDescent="0.25">
      <c r="B190" s="502">
        <v>92</v>
      </c>
      <c r="C190" s="502" t="s">
        <v>127</v>
      </c>
      <c r="D190" s="502" t="s">
        <v>426</v>
      </c>
      <c r="E190" s="502" t="s">
        <v>427</v>
      </c>
      <c r="F190" s="502">
        <v>8470000</v>
      </c>
      <c r="G190" s="502">
        <v>8610000</v>
      </c>
      <c r="H190" s="502">
        <v>3</v>
      </c>
      <c r="I190" s="502"/>
      <c r="K190" s="382"/>
    </row>
    <row r="191" spans="2:11" x14ac:dyDescent="0.25">
      <c r="B191" s="502">
        <v>92</v>
      </c>
      <c r="C191" s="502" t="s">
        <v>127</v>
      </c>
      <c r="D191" s="502" t="s">
        <v>426</v>
      </c>
      <c r="E191" s="502" t="s">
        <v>100</v>
      </c>
      <c r="F191" s="502">
        <v>7200000</v>
      </c>
      <c r="G191" s="502">
        <v>7340410</v>
      </c>
      <c r="H191" s="502">
        <v>1</v>
      </c>
      <c r="I191" s="502"/>
      <c r="K191" s="382"/>
    </row>
    <row r="192" spans="2:11" x14ac:dyDescent="0.25">
      <c r="B192" s="502">
        <v>92</v>
      </c>
      <c r="C192" s="502" t="s">
        <v>127</v>
      </c>
      <c r="D192" s="502" t="s">
        <v>347</v>
      </c>
      <c r="E192" s="502" t="s">
        <v>348</v>
      </c>
      <c r="F192" s="502">
        <v>7260000</v>
      </c>
      <c r="G192" s="502">
        <v>7400000</v>
      </c>
      <c r="H192" s="502">
        <v>1</v>
      </c>
      <c r="I192" s="502"/>
      <c r="K192" s="382"/>
    </row>
    <row r="193" spans="2:11" x14ac:dyDescent="0.25">
      <c r="B193" s="502">
        <v>92</v>
      </c>
      <c r="C193" s="502" t="s">
        <v>127</v>
      </c>
      <c r="D193" s="502" t="s">
        <v>425</v>
      </c>
      <c r="E193" s="502" t="s">
        <v>265</v>
      </c>
      <c r="F193" s="502">
        <v>7260000</v>
      </c>
      <c r="G193" s="502">
        <v>7400000</v>
      </c>
      <c r="H193" s="502">
        <v>2</v>
      </c>
      <c r="I193" s="502"/>
      <c r="K193" s="382"/>
    </row>
    <row r="194" spans="2:11" x14ac:dyDescent="0.25">
      <c r="B194" s="502">
        <v>93</v>
      </c>
      <c r="C194" s="502" t="s">
        <v>127</v>
      </c>
      <c r="D194" s="502" t="s">
        <v>127</v>
      </c>
      <c r="E194" s="502" t="s">
        <v>502</v>
      </c>
      <c r="F194" s="502">
        <v>9811000</v>
      </c>
      <c r="G194" s="502">
        <v>10470000</v>
      </c>
      <c r="H194" s="502">
        <v>1</v>
      </c>
      <c r="I194" s="502"/>
      <c r="K194" s="382"/>
    </row>
    <row r="195" spans="2:11" x14ac:dyDescent="0.25">
      <c r="B195" s="502">
        <v>93</v>
      </c>
      <c r="C195" s="502" t="s">
        <v>127</v>
      </c>
      <c r="D195" s="502" t="s">
        <v>476</v>
      </c>
      <c r="E195" s="502" t="s">
        <v>91</v>
      </c>
      <c r="F195" s="502">
        <v>10600000</v>
      </c>
      <c r="G195" s="502">
        <v>10949000</v>
      </c>
      <c r="H195" s="502">
        <v>1</v>
      </c>
      <c r="I195" s="502"/>
      <c r="K195" s="382"/>
    </row>
    <row r="196" spans="2:11" x14ac:dyDescent="0.25">
      <c r="B196" s="502">
        <v>93</v>
      </c>
      <c r="C196" s="502" t="s">
        <v>127</v>
      </c>
      <c r="D196" s="502" t="s">
        <v>75</v>
      </c>
      <c r="E196" s="502" t="s">
        <v>75</v>
      </c>
      <c r="F196" s="502">
        <v>6543000</v>
      </c>
      <c r="G196" s="502">
        <v>23912874.855</v>
      </c>
      <c r="H196" s="502">
        <v>2</v>
      </c>
      <c r="I196" s="502"/>
      <c r="K196" s="382"/>
    </row>
    <row r="197" spans="2:11" x14ac:dyDescent="0.25">
      <c r="B197" s="502">
        <v>93</v>
      </c>
      <c r="C197" s="502" t="s">
        <v>127</v>
      </c>
      <c r="D197" s="502" t="s">
        <v>75</v>
      </c>
      <c r="E197" s="502" t="s">
        <v>482</v>
      </c>
      <c r="F197" s="502">
        <v>6599000</v>
      </c>
      <c r="G197" s="502">
        <v>6914500</v>
      </c>
      <c r="H197" s="502">
        <v>2</v>
      </c>
      <c r="I197" s="502"/>
      <c r="K197" s="382"/>
    </row>
    <row r="198" spans="2:11" x14ac:dyDescent="0.25">
      <c r="B198" s="502">
        <v>93</v>
      </c>
      <c r="C198" s="502" t="s">
        <v>127</v>
      </c>
      <c r="D198" s="502" t="s">
        <v>403</v>
      </c>
      <c r="E198" s="502" t="s">
        <v>404</v>
      </c>
      <c r="F198" s="502">
        <v>7245000</v>
      </c>
      <c r="G198" s="502">
        <v>15642773.43</v>
      </c>
      <c r="H198" s="502">
        <v>2</v>
      </c>
      <c r="I198" s="502"/>
      <c r="K198" s="382"/>
    </row>
    <row r="199" spans="2:11" x14ac:dyDescent="0.25">
      <c r="B199" s="502">
        <v>93</v>
      </c>
      <c r="C199" s="502" t="s">
        <v>127</v>
      </c>
      <c r="D199" s="502" t="s">
        <v>403</v>
      </c>
      <c r="E199" s="502" t="s">
        <v>497</v>
      </c>
      <c r="F199" s="502">
        <v>5151000</v>
      </c>
      <c r="G199" s="502">
        <v>5451926.5999999996</v>
      </c>
      <c r="H199" s="502">
        <v>1</v>
      </c>
      <c r="I199" s="502"/>
      <c r="K199" s="382"/>
    </row>
    <row r="200" spans="2:11" x14ac:dyDescent="0.25">
      <c r="B200" s="502">
        <v>93</v>
      </c>
      <c r="C200" s="502" t="s">
        <v>127</v>
      </c>
      <c r="D200" s="502" t="s">
        <v>403</v>
      </c>
      <c r="E200" s="502" t="s">
        <v>78</v>
      </c>
      <c r="F200" s="502">
        <v>5686000</v>
      </c>
      <c r="G200" s="502">
        <v>28714972.050000001</v>
      </c>
      <c r="H200" s="502">
        <v>1</v>
      </c>
      <c r="I200" s="502"/>
      <c r="K200" s="382"/>
    </row>
    <row r="201" spans="2:11" x14ac:dyDescent="0.25">
      <c r="B201" s="502">
        <v>93</v>
      </c>
      <c r="C201" s="502" t="s">
        <v>127</v>
      </c>
      <c r="D201" s="502" t="s">
        <v>98</v>
      </c>
      <c r="E201" s="502" t="s">
        <v>378</v>
      </c>
      <c r="F201" s="502">
        <v>6341000</v>
      </c>
      <c r="G201" s="502">
        <v>34200000</v>
      </c>
      <c r="H201" s="502">
        <v>1</v>
      </c>
      <c r="I201" s="502"/>
      <c r="K201" s="382"/>
    </row>
    <row r="202" spans="2:11" x14ac:dyDescent="0.25">
      <c r="B202" s="502">
        <v>93</v>
      </c>
      <c r="C202" s="502" t="s">
        <v>127</v>
      </c>
      <c r="D202" s="502" t="s">
        <v>411</v>
      </c>
      <c r="E202" s="502" t="s">
        <v>412</v>
      </c>
      <c r="F202" s="502">
        <v>4703000</v>
      </c>
      <c r="G202" s="502">
        <v>38000000</v>
      </c>
      <c r="H202" s="502">
        <v>1</v>
      </c>
      <c r="I202" s="502"/>
      <c r="K202" s="382"/>
    </row>
    <row r="203" spans="2:11" x14ac:dyDescent="0.25">
      <c r="B203" s="502">
        <v>93</v>
      </c>
      <c r="C203" s="502" t="s">
        <v>127</v>
      </c>
      <c r="D203" s="502" t="s">
        <v>135</v>
      </c>
      <c r="E203" s="502" t="s">
        <v>99</v>
      </c>
      <c r="F203" s="502">
        <v>6652000</v>
      </c>
      <c r="G203" s="502">
        <v>15598135.449999999</v>
      </c>
      <c r="H203" s="502">
        <v>2</v>
      </c>
      <c r="I203" s="502"/>
      <c r="K203" s="382"/>
    </row>
    <row r="204" spans="2:11" x14ac:dyDescent="0.25">
      <c r="B204" s="502">
        <v>93</v>
      </c>
      <c r="C204" s="502" t="s">
        <v>127</v>
      </c>
      <c r="D204" s="502" t="s">
        <v>135</v>
      </c>
      <c r="E204" s="502" t="s">
        <v>76</v>
      </c>
      <c r="F204" s="502">
        <v>6867333.3333333302</v>
      </c>
      <c r="G204" s="502">
        <v>11512523.66</v>
      </c>
      <c r="H204" s="502">
        <v>3</v>
      </c>
      <c r="I204" s="502"/>
      <c r="K204" s="382"/>
    </row>
    <row r="205" spans="2:11" x14ac:dyDescent="0.25">
      <c r="B205" s="502">
        <v>93</v>
      </c>
      <c r="C205" s="502" t="s">
        <v>127</v>
      </c>
      <c r="D205" s="502" t="s">
        <v>135</v>
      </c>
      <c r="E205" s="502" t="s">
        <v>77</v>
      </c>
      <c r="F205" s="502">
        <v>7205000</v>
      </c>
      <c r="G205" s="502">
        <v>7440000</v>
      </c>
      <c r="H205" s="502">
        <v>1</v>
      </c>
      <c r="I205" s="502"/>
      <c r="K205" s="382"/>
    </row>
    <row r="206" spans="2:11" x14ac:dyDescent="0.25">
      <c r="B206" s="502">
        <v>93</v>
      </c>
      <c r="C206" s="502" t="s">
        <v>127</v>
      </c>
      <c r="D206" s="502" t="s">
        <v>135</v>
      </c>
      <c r="E206" s="502" t="s">
        <v>417</v>
      </c>
      <c r="F206" s="502">
        <v>3630000</v>
      </c>
      <c r="G206" s="502">
        <v>6080000</v>
      </c>
      <c r="H206" s="502">
        <v>2</v>
      </c>
      <c r="I206" s="502"/>
      <c r="K206" s="382"/>
    </row>
    <row r="207" spans="2:11" x14ac:dyDescent="0.25">
      <c r="B207" s="502">
        <v>93</v>
      </c>
      <c r="C207" s="502" t="s">
        <v>127</v>
      </c>
      <c r="D207" s="502" t="s">
        <v>135</v>
      </c>
      <c r="E207" s="502" t="s">
        <v>141</v>
      </c>
      <c r="F207" s="502">
        <v>7185000</v>
      </c>
      <c r="G207" s="502">
        <v>16923531.559999999</v>
      </c>
      <c r="H207" s="502">
        <v>1</v>
      </c>
      <c r="I207" s="502"/>
      <c r="K207" s="382"/>
    </row>
    <row r="208" spans="2:11" x14ac:dyDescent="0.25">
      <c r="B208" s="502">
        <v>93</v>
      </c>
      <c r="C208" s="502" t="s">
        <v>11</v>
      </c>
      <c r="D208" s="502" t="s">
        <v>11</v>
      </c>
      <c r="E208" s="502" t="s">
        <v>127</v>
      </c>
      <c r="F208" s="502">
        <v>5866000</v>
      </c>
      <c r="G208" s="502">
        <v>37050000</v>
      </c>
      <c r="H208" s="502">
        <v>2</v>
      </c>
      <c r="I208" s="502"/>
      <c r="K208" s="382"/>
    </row>
    <row r="209" spans="2:11" x14ac:dyDescent="0.25">
      <c r="B209" s="502">
        <v>93</v>
      </c>
      <c r="C209" s="502" t="s">
        <v>11</v>
      </c>
      <c r="D209" s="502" t="s">
        <v>11</v>
      </c>
      <c r="E209" s="502" t="s">
        <v>398</v>
      </c>
      <c r="F209" s="502">
        <v>5276500</v>
      </c>
      <c r="G209" s="502">
        <v>46050000</v>
      </c>
      <c r="H209" s="502">
        <v>2</v>
      </c>
      <c r="I209" s="502"/>
      <c r="K209" s="382"/>
    </row>
    <row r="210" spans="2:11" x14ac:dyDescent="0.25">
      <c r="B210" s="502">
        <v>93</v>
      </c>
      <c r="C210" s="502" t="s">
        <v>11</v>
      </c>
      <c r="D210" s="502" t="s">
        <v>11</v>
      </c>
      <c r="E210" s="502" t="s">
        <v>265</v>
      </c>
      <c r="F210" s="502">
        <v>5751000</v>
      </c>
      <c r="G210" s="502">
        <v>54461850</v>
      </c>
      <c r="H210" s="502">
        <v>2</v>
      </c>
      <c r="I210" s="502"/>
      <c r="K210" s="382"/>
    </row>
    <row r="211" spans="2:11" x14ac:dyDescent="0.25">
      <c r="B211" s="502">
        <v>93</v>
      </c>
      <c r="C211" s="502" t="s">
        <v>11</v>
      </c>
      <c r="D211" s="502" t="s">
        <v>11</v>
      </c>
      <c r="E211" s="502" t="s">
        <v>490</v>
      </c>
      <c r="F211" s="502">
        <v>5489000</v>
      </c>
      <c r="G211" s="502">
        <v>38520000</v>
      </c>
      <c r="H211" s="502">
        <v>1</v>
      </c>
      <c r="I211" s="502"/>
      <c r="K211" s="382"/>
    </row>
    <row r="212" spans="2:11" x14ac:dyDescent="0.25">
      <c r="B212" s="502">
        <v>93</v>
      </c>
      <c r="C212" s="502" t="s">
        <v>11</v>
      </c>
      <c r="D212" s="502" t="s">
        <v>11</v>
      </c>
      <c r="E212" s="502" t="s">
        <v>75</v>
      </c>
      <c r="F212" s="502">
        <v>4998000</v>
      </c>
      <c r="G212" s="502">
        <v>54600000</v>
      </c>
      <c r="H212" s="502">
        <v>1</v>
      </c>
      <c r="I212" s="502"/>
      <c r="K212" s="382"/>
    </row>
    <row r="213" spans="2:11" x14ac:dyDescent="0.25">
      <c r="B213" s="502">
        <v>93</v>
      </c>
      <c r="C213" s="502" t="s">
        <v>11</v>
      </c>
      <c r="D213" s="502" t="s">
        <v>11</v>
      </c>
      <c r="E213" s="502" t="s">
        <v>132</v>
      </c>
      <c r="F213" s="502">
        <v>7410000</v>
      </c>
      <c r="G213" s="502">
        <v>7525000</v>
      </c>
      <c r="H213" s="502">
        <v>1</v>
      </c>
      <c r="I213" s="502"/>
      <c r="K213" s="382"/>
    </row>
    <row r="214" spans="2:11" x14ac:dyDescent="0.25">
      <c r="B214" s="502">
        <v>93</v>
      </c>
      <c r="C214" s="502" t="s">
        <v>11</v>
      </c>
      <c r="D214" s="502" t="s">
        <v>129</v>
      </c>
      <c r="E214" s="502" t="s">
        <v>506</v>
      </c>
      <c r="F214" s="502">
        <v>7030000</v>
      </c>
      <c r="G214" s="502">
        <v>12938932.119999999</v>
      </c>
      <c r="H214" s="502">
        <v>1</v>
      </c>
      <c r="I214" s="502"/>
      <c r="K214" s="382"/>
    </row>
    <row r="215" spans="2:11" x14ac:dyDescent="0.25">
      <c r="B215" s="502">
        <v>93</v>
      </c>
      <c r="C215" s="502" t="s">
        <v>11</v>
      </c>
      <c r="D215" s="502" t="s">
        <v>129</v>
      </c>
      <c r="E215" s="502" t="s">
        <v>355</v>
      </c>
      <c r="F215" s="502">
        <v>7200000</v>
      </c>
      <c r="G215" s="502">
        <v>17550563.629999999</v>
      </c>
      <c r="H215" s="502">
        <v>1</v>
      </c>
      <c r="I215" s="502"/>
      <c r="K215" s="382"/>
    </row>
    <row r="216" spans="2:11" x14ac:dyDescent="0.25">
      <c r="B216" s="502">
        <v>93</v>
      </c>
      <c r="C216" s="502" t="s">
        <v>11</v>
      </c>
      <c r="D216" s="502" t="s">
        <v>129</v>
      </c>
      <c r="E216" s="502" t="s">
        <v>78</v>
      </c>
      <c r="F216" s="502">
        <v>7100000</v>
      </c>
      <c r="G216" s="502">
        <v>9139730.7599999998</v>
      </c>
      <c r="H216" s="502">
        <v>1</v>
      </c>
      <c r="I216" s="502"/>
      <c r="K216" s="382"/>
    </row>
    <row r="217" spans="2:11" x14ac:dyDescent="0.25">
      <c r="B217" s="502">
        <v>93</v>
      </c>
      <c r="C217" s="502" t="s">
        <v>11</v>
      </c>
      <c r="D217" s="502" t="s">
        <v>129</v>
      </c>
      <c r="E217" s="502" t="s">
        <v>265</v>
      </c>
      <c r="F217" s="502">
        <v>10844000</v>
      </c>
      <c r="G217" s="502">
        <v>21311576.370000001</v>
      </c>
      <c r="H217" s="502">
        <v>1</v>
      </c>
      <c r="I217" s="502"/>
      <c r="K217" s="382"/>
    </row>
    <row r="218" spans="2:11" x14ac:dyDescent="0.25">
      <c r="B218" s="502">
        <v>93</v>
      </c>
      <c r="C218" s="502" t="s">
        <v>11</v>
      </c>
      <c r="D218" s="502" t="s">
        <v>129</v>
      </c>
      <c r="E218" s="502" t="s">
        <v>326</v>
      </c>
      <c r="F218" s="502">
        <v>7090000</v>
      </c>
      <c r="G218" s="502">
        <v>9477014.2699999996</v>
      </c>
      <c r="H218" s="502">
        <v>1</v>
      </c>
      <c r="I218" s="502"/>
      <c r="K218" s="382"/>
    </row>
    <row r="219" spans="2:11" x14ac:dyDescent="0.25">
      <c r="B219" s="502">
        <v>93</v>
      </c>
      <c r="C219" s="502" t="s">
        <v>11</v>
      </c>
      <c r="D219" s="502" t="s">
        <v>79</v>
      </c>
      <c r="E219" s="502" t="s">
        <v>79</v>
      </c>
      <c r="F219" s="502">
        <v>4572000</v>
      </c>
      <c r="G219" s="502">
        <v>36220165.420000002</v>
      </c>
      <c r="H219" s="502">
        <v>1</v>
      </c>
      <c r="I219" s="502"/>
      <c r="K219" s="382"/>
    </row>
    <row r="220" spans="2:11" x14ac:dyDescent="0.25">
      <c r="B220" s="502">
        <v>93</v>
      </c>
      <c r="C220" s="502" t="s">
        <v>11</v>
      </c>
      <c r="D220" s="502" t="s">
        <v>79</v>
      </c>
      <c r="E220" s="502" t="s">
        <v>433</v>
      </c>
      <c r="F220" s="502">
        <v>5391000</v>
      </c>
      <c r="G220" s="502">
        <v>48574905.579999998</v>
      </c>
      <c r="H220" s="502">
        <v>1</v>
      </c>
      <c r="I220" s="502"/>
      <c r="K220" s="382"/>
    </row>
    <row r="221" spans="2:11" x14ac:dyDescent="0.25">
      <c r="B221" s="502">
        <v>93</v>
      </c>
      <c r="C221" s="502" t="s">
        <v>11</v>
      </c>
      <c r="D221" s="502" t="s">
        <v>79</v>
      </c>
      <c r="E221" s="502" t="s">
        <v>415</v>
      </c>
      <c r="F221" s="502">
        <v>8912500</v>
      </c>
      <c r="G221" s="502">
        <v>18450137.515000001</v>
      </c>
      <c r="H221" s="502">
        <v>2</v>
      </c>
      <c r="I221" s="502"/>
      <c r="K221" s="382"/>
    </row>
    <row r="222" spans="2:11" x14ac:dyDescent="0.25">
      <c r="B222" s="502">
        <v>93</v>
      </c>
      <c r="C222" s="502" t="s">
        <v>11</v>
      </c>
      <c r="D222" s="502" t="s">
        <v>79</v>
      </c>
      <c r="E222" s="502" t="s">
        <v>432</v>
      </c>
      <c r="F222" s="502">
        <v>6832000</v>
      </c>
      <c r="G222" s="502">
        <v>30004831.25</v>
      </c>
      <c r="H222" s="502">
        <v>1</v>
      </c>
      <c r="I222" s="502"/>
      <c r="K222" s="382"/>
    </row>
    <row r="223" spans="2:11" x14ac:dyDescent="0.25">
      <c r="B223" s="502">
        <v>93</v>
      </c>
      <c r="C223" s="502" t="s">
        <v>11</v>
      </c>
      <c r="D223" s="502" t="s">
        <v>80</v>
      </c>
      <c r="E223" s="502" t="s">
        <v>80</v>
      </c>
      <c r="F223" s="502">
        <v>7235000</v>
      </c>
      <c r="G223" s="502">
        <v>20580728.210000001</v>
      </c>
      <c r="H223" s="502">
        <v>1</v>
      </c>
      <c r="I223" s="502"/>
      <c r="K223" s="382"/>
    </row>
    <row r="224" spans="2:11" x14ac:dyDescent="0.25">
      <c r="B224" s="502">
        <v>93</v>
      </c>
      <c r="C224" s="502" t="s">
        <v>11</v>
      </c>
      <c r="D224" s="502" t="s">
        <v>80</v>
      </c>
      <c r="E224" s="502" t="s">
        <v>447</v>
      </c>
      <c r="F224" s="502">
        <v>7193500</v>
      </c>
      <c r="G224" s="502">
        <v>13498797.73</v>
      </c>
      <c r="H224" s="502">
        <v>2</v>
      </c>
      <c r="I224" s="502"/>
      <c r="K224" s="382"/>
    </row>
    <row r="225" spans="2:11" x14ac:dyDescent="0.25">
      <c r="B225" s="502">
        <v>93</v>
      </c>
      <c r="C225" s="502" t="s">
        <v>11</v>
      </c>
      <c r="D225" s="502" t="s">
        <v>274</v>
      </c>
      <c r="E225" s="502" t="s">
        <v>77</v>
      </c>
      <c r="F225" s="502">
        <v>7235000</v>
      </c>
      <c r="G225" s="502">
        <v>17200000</v>
      </c>
      <c r="H225" s="502">
        <v>1</v>
      </c>
      <c r="I225" s="502"/>
      <c r="K225" s="382"/>
    </row>
    <row r="226" spans="2:11" x14ac:dyDescent="0.25">
      <c r="B226" s="502">
        <v>93</v>
      </c>
      <c r="C226" s="502" t="s">
        <v>11</v>
      </c>
      <c r="D226" s="502" t="s">
        <v>276</v>
      </c>
      <c r="E226" s="502" t="s">
        <v>276</v>
      </c>
      <c r="F226" s="502">
        <v>7170000</v>
      </c>
      <c r="G226" s="502">
        <v>24166565</v>
      </c>
      <c r="H226" s="502">
        <v>1</v>
      </c>
      <c r="I226" s="502"/>
      <c r="K226" s="382"/>
    </row>
    <row r="227" spans="2:11" x14ac:dyDescent="0.25">
      <c r="B227" s="502">
        <v>93</v>
      </c>
      <c r="C227" s="502" t="s">
        <v>11</v>
      </c>
      <c r="D227" s="502" t="s">
        <v>100</v>
      </c>
      <c r="E227" s="502" t="s">
        <v>119</v>
      </c>
      <c r="F227" s="502">
        <v>8090250</v>
      </c>
      <c r="G227" s="502">
        <v>17072064.539999999</v>
      </c>
      <c r="H227" s="502">
        <v>4</v>
      </c>
      <c r="I227" s="502"/>
      <c r="K227" s="382"/>
    </row>
    <row r="228" spans="2:11" x14ac:dyDescent="0.25">
      <c r="B228" s="502">
        <v>93</v>
      </c>
      <c r="C228" s="502" t="s">
        <v>11</v>
      </c>
      <c r="D228" s="502" t="s">
        <v>100</v>
      </c>
      <c r="E228" s="502" t="s">
        <v>120</v>
      </c>
      <c r="F228" s="502">
        <v>8488000</v>
      </c>
      <c r="G228" s="502">
        <v>12791183.68</v>
      </c>
      <c r="H228" s="502">
        <v>3</v>
      </c>
      <c r="I228" s="502"/>
      <c r="K228" s="382"/>
    </row>
    <row r="229" spans="2:11" x14ac:dyDescent="0.25">
      <c r="B229" s="502">
        <v>93</v>
      </c>
      <c r="C229" s="502" t="s">
        <v>11</v>
      </c>
      <c r="D229" s="502" t="s">
        <v>100</v>
      </c>
      <c r="E229" s="502" t="s">
        <v>122</v>
      </c>
      <c r="F229" s="502">
        <v>7080000</v>
      </c>
      <c r="G229" s="502">
        <v>16415653.220000001</v>
      </c>
      <c r="H229" s="502">
        <v>2</v>
      </c>
      <c r="I229" s="502"/>
      <c r="K229" s="382"/>
    </row>
    <row r="230" spans="2:11" x14ac:dyDescent="0.25">
      <c r="B230" s="502">
        <v>93</v>
      </c>
      <c r="C230" s="502" t="s">
        <v>11</v>
      </c>
      <c r="D230" s="502" t="s">
        <v>100</v>
      </c>
      <c r="E230" s="502" t="s">
        <v>137</v>
      </c>
      <c r="F230" s="502">
        <v>7284000</v>
      </c>
      <c r="G230" s="502">
        <v>7582000</v>
      </c>
      <c r="H230" s="502">
        <v>3</v>
      </c>
      <c r="I230" s="502"/>
      <c r="K230" s="382"/>
    </row>
    <row r="231" spans="2:11" x14ac:dyDescent="0.25">
      <c r="B231" s="502">
        <v>93</v>
      </c>
      <c r="C231" s="502" t="s">
        <v>11</v>
      </c>
      <c r="D231" s="502" t="s">
        <v>100</v>
      </c>
      <c r="E231" s="502" t="s">
        <v>349</v>
      </c>
      <c r="F231" s="502">
        <v>5162000</v>
      </c>
      <c r="G231" s="502">
        <v>15085763.09</v>
      </c>
      <c r="H231" s="502">
        <v>1</v>
      </c>
      <c r="I231" s="502"/>
      <c r="K231" s="382"/>
    </row>
    <row r="232" spans="2:11" x14ac:dyDescent="0.25">
      <c r="B232" s="502">
        <v>93</v>
      </c>
      <c r="C232" s="502" t="s">
        <v>11</v>
      </c>
      <c r="D232" s="502" t="s">
        <v>100</v>
      </c>
      <c r="E232" s="502" t="s">
        <v>123</v>
      </c>
      <c r="F232" s="502">
        <v>7240000</v>
      </c>
      <c r="G232" s="502">
        <v>12180519.720000001</v>
      </c>
      <c r="H232" s="502">
        <v>1</v>
      </c>
      <c r="I232" s="502"/>
      <c r="K232" s="382"/>
    </row>
    <row r="233" spans="2:11" x14ac:dyDescent="0.25">
      <c r="B233" s="502">
        <v>93</v>
      </c>
      <c r="C233" s="502" t="s">
        <v>11</v>
      </c>
      <c r="D233" s="502" t="s">
        <v>338</v>
      </c>
      <c r="E233" s="502" t="s">
        <v>431</v>
      </c>
      <c r="F233" s="502">
        <v>4544666.6666666698</v>
      </c>
      <c r="G233" s="502">
        <v>11041029.2733333</v>
      </c>
      <c r="H233" s="502">
        <v>3</v>
      </c>
      <c r="I233" s="502"/>
      <c r="K233" s="382"/>
    </row>
    <row r="234" spans="2:11" x14ac:dyDescent="0.25">
      <c r="B234" s="502">
        <v>93</v>
      </c>
      <c r="C234" s="502" t="s">
        <v>11</v>
      </c>
      <c r="D234" s="502" t="s">
        <v>338</v>
      </c>
      <c r="E234" s="502" t="s">
        <v>545</v>
      </c>
      <c r="F234" s="502">
        <v>6799500</v>
      </c>
      <c r="G234" s="502">
        <v>22464328.890000001</v>
      </c>
      <c r="H234" s="502">
        <v>2</v>
      </c>
      <c r="I234" s="502"/>
      <c r="K234" s="382"/>
    </row>
    <row r="235" spans="2:11" x14ac:dyDescent="0.25">
      <c r="B235" s="502">
        <v>93</v>
      </c>
      <c r="C235" s="502" t="s">
        <v>11</v>
      </c>
      <c r="D235" s="502" t="s">
        <v>338</v>
      </c>
      <c r="E235" s="502" t="s">
        <v>77</v>
      </c>
      <c r="F235" s="502">
        <v>6898500</v>
      </c>
      <c r="G235" s="502">
        <v>18440088.07</v>
      </c>
      <c r="H235" s="502">
        <v>2</v>
      </c>
      <c r="I235" s="502"/>
      <c r="K235" s="382"/>
    </row>
    <row r="236" spans="2:11" x14ac:dyDescent="0.25">
      <c r="B236" s="502">
        <v>93</v>
      </c>
      <c r="C236" s="502" t="s">
        <v>11</v>
      </c>
      <c r="D236" s="502" t="s">
        <v>81</v>
      </c>
      <c r="E236" s="502" t="s">
        <v>397</v>
      </c>
      <c r="F236" s="502">
        <v>7100000</v>
      </c>
      <c r="G236" s="502">
        <v>7350000</v>
      </c>
      <c r="H236" s="502">
        <v>1</v>
      </c>
      <c r="I236" s="502"/>
      <c r="K236" s="382"/>
    </row>
    <row r="237" spans="2:11" x14ac:dyDescent="0.25">
      <c r="B237" s="502">
        <v>93</v>
      </c>
      <c r="C237" s="502" t="s">
        <v>11</v>
      </c>
      <c r="D237" s="502" t="s">
        <v>81</v>
      </c>
      <c r="E237" s="502" t="s">
        <v>110</v>
      </c>
      <c r="F237" s="502">
        <v>7410000</v>
      </c>
      <c r="G237" s="502">
        <v>7540000</v>
      </c>
      <c r="H237" s="502">
        <v>1</v>
      </c>
      <c r="I237" s="502"/>
      <c r="K237" s="382"/>
    </row>
    <row r="238" spans="2:11" x14ac:dyDescent="0.25">
      <c r="B238" s="502">
        <v>93</v>
      </c>
      <c r="C238" s="502" t="s">
        <v>11</v>
      </c>
      <c r="D238" s="502" t="s">
        <v>102</v>
      </c>
      <c r="E238" s="502" t="s">
        <v>357</v>
      </c>
      <c r="F238" s="502">
        <v>7060000</v>
      </c>
      <c r="G238" s="502">
        <v>9771759.9649999999</v>
      </c>
      <c r="H238" s="502">
        <v>2</v>
      </c>
      <c r="I238" s="502"/>
      <c r="K238" s="382"/>
    </row>
    <row r="239" spans="2:11" x14ac:dyDescent="0.25">
      <c r="B239" s="502">
        <v>93</v>
      </c>
      <c r="C239" s="502" t="s">
        <v>11</v>
      </c>
      <c r="D239" s="502" t="s">
        <v>111</v>
      </c>
      <c r="E239" s="502" t="s">
        <v>78</v>
      </c>
      <c r="F239" s="502">
        <v>7394000</v>
      </c>
      <c r="G239" s="502">
        <v>9844000</v>
      </c>
      <c r="H239" s="502">
        <v>1</v>
      </c>
      <c r="I239" s="502"/>
      <c r="K239" s="382"/>
    </row>
    <row r="240" spans="2:11" x14ac:dyDescent="0.25">
      <c r="B240" s="502">
        <v>93</v>
      </c>
      <c r="C240" s="502" t="s">
        <v>11</v>
      </c>
      <c r="D240" s="502" t="s">
        <v>150</v>
      </c>
      <c r="E240" s="502" t="s">
        <v>150</v>
      </c>
      <c r="F240" s="502">
        <v>7399000</v>
      </c>
      <c r="G240" s="502">
        <v>14919000</v>
      </c>
      <c r="H240" s="502">
        <v>1</v>
      </c>
      <c r="I240" s="502"/>
      <c r="K240" s="382"/>
    </row>
    <row r="241" spans="2:11" x14ac:dyDescent="0.25">
      <c r="B241" s="502">
        <v>93</v>
      </c>
      <c r="C241" s="502" t="s">
        <v>12</v>
      </c>
      <c r="D241" s="502" t="s">
        <v>12</v>
      </c>
      <c r="E241" s="502" t="s">
        <v>352</v>
      </c>
      <c r="F241" s="502">
        <v>6128000</v>
      </c>
      <c r="G241" s="502">
        <v>40770331.234999999</v>
      </c>
      <c r="H241" s="502">
        <v>2</v>
      </c>
      <c r="I241" s="502"/>
      <c r="K241" s="382"/>
    </row>
    <row r="242" spans="2:11" x14ac:dyDescent="0.25">
      <c r="B242" s="502">
        <v>93</v>
      </c>
      <c r="C242" s="502" t="s">
        <v>12</v>
      </c>
      <c r="D242" s="502" t="s">
        <v>351</v>
      </c>
      <c r="E242" s="502" t="s">
        <v>351</v>
      </c>
      <c r="F242" s="502">
        <v>6898000</v>
      </c>
      <c r="G242" s="502">
        <v>26885864.379999999</v>
      </c>
      <c r="H242" s="502">
        <v>1</v>
      </c>
      <c r="I242" s="502"/>
      <c r="K242" s="382"/>
    </row>
    <row r="243" spans="2:11" x14ac:dyDescent="0.25">
      <c r="B243" s="502">
        <v>93</v>
      </c>
      <c r="C243" s="502" t="s">
        <v>12</v>
      </c>
      <c r="D243" s="502" t="s">
        <v>264</v>
      </c>
      <c r="E243" s="502" t="s">
        <v>342</v>
      </c>
      <c r="F243" s="502">
        <v>5588000</v>
      </c>
      <c r="G243" s="502">
        <v>31989693.379999999</v>
      </c>
      <c r="H243" s="502">
        <v>1</v>
      </c>
      <c r="I243" s="502"/>
      <c r="K243" s="382"/>
    </row>
    <row r="244" spans="2:11" x14ac:dyDescent="0.25">
      <c r="B244" s="502">
        <v>93</v>
      </c>
      <c r="C244" s="502" t="s">
        <v>12</v>
      </c>
      <c r="D244" s="502" t="s">
        <v>264</v>
      </c>
      <c r="E244" s="502" t="s">
        <v>350</v>
      </c>
      <c r="F244" s="502">
        <v>4671000</v>
      </c>
      <c r="G244" s="502">
        <v>56750000</v>
      </c>
      <c r="H244" s="502">
        <v>1</v>
      </c>
      <c r="I244" s="502"/>
      <c r="K244" s="382"/>
    </row>
    <row r="245" spans="2:11" x14ac:dyDescent="0.25">
      <c r="B245" s="502">
        <v>93</v>
      </c>
      <c r="C245" s="502" t="s">
        <v>13</v>
      </c>
      <c r="D245" s="502" t="s">
        <v>13</v>
      </c>
      <c r="E245" s="502" t="s">
        <v>13</v>
      </c>
      <c r="F245" s="502">
        <v>6046000</v>
      </c>
      <c r="G245" s="502">
        <v>45300000</v>
      </c>
      <c r="H245" s="502">
        <v>1</v>
      </c>
      <c r="I245" s="502"/>
      <c r="K245" s="382"/>
    </row>
    <row r="246" spans="2:11" x14ac:dyDescent="0.25">
      <c r="B246" s="502">
        <v>93</v>
      </c>
      <c r="C246" s="502" t="s">
        <v>13</v>
      </c>
      <c r="D246" s="502" t="s">
        <v>13</v>
      </c>
      <c r="E246" s="502" t="s">
        <v>394</v>
      </c>
      <c r="F246" s="502">
        <v>5162000</v>
      </c>
      <c r="G246" s="502">
        <v>64792423.200000003</v>
      </c>
      <c r="H246" s="502">
        <v>1</v>
      </c>
      <c r="I246" s="502"/>
      <c r="K246" s="382"/>
    </row>
    <row r="247" spans="2:11" x14ac:dyDescent="0.25">
      <c r="B247" s="502">
        <v>93</v>
      </c>
      <c r="C247" s="502" t="s">
        <v>13</v>
      </c>
      <c r="D247" s="502" t="s">
        <v>493</v>
      </c>
      <c r="E247" s="502" t="s">
        <v>493</v>
      </c>
      <c r="F247" s="502">
        <v>6269000</v>
      </c>
      <c r="G247" s="502">
        <v>44065964</v>
      </c>
      <c r="H247" s="502">
        <v>1</v>
      </c>
      <c r="I247" s="502"/>
      <c r="K247" s="382"/>
    </row>
    <row r="248" spans="2:11" x14ac:dyDescent="0.25">
      <c r="B248" s="502">
        <v>93</v>
      </c>
      <c r="C248" s="502" t="s">
        <v>13</v>
      </c>
      <c r="D248" s="502" t="s">
        <v>500</v>
      </c>
      <c r="E248" s="502" t="s">
        <v>501</v>
      </c>
      <c r="F248" s="502">
        <v>5882000</v>
      </c>
      <c r="G248" s="502">
        <v>45600000</v>
      </c>
      <c r="H248" s="502">
        <v>1</v>
      </c>
      <c r="I248" s="502"/>
      <c r="K248" s="382"/>
    </row>
    <row r="249" spans="2:11" x14ac:dyDescent="0.25">
      <c r="B249" s="502">
        <v>93</v>
      </c>
      <c r="C249" s="502" t="s">
        <v>13</v>
      </c>
      <c r="D249" s="502" t="s">
        <v>132</v>
      </c>
      <c r="E249" s="502" t="s">
        <v>115</v>
      </c>
      <c r="F249" s="502">
        <v>7100000</v>
      </c>
      <c r="G249" s="502">
        <v>7400000</v>
      </c>
      <c r="H249" s="502">
        <v>1</v>
      </c>
      <c r="I249" s="502"/>
      <c r="K249" s="382"/>
    </row>
    <row r="250" spans="2:11" x14ac:dyDescent="0.25">
      <c r="B250" s="502">
        <v>93</v>
      </c>
      <c r="C250" s="502" t="s">
        <v>13</v>
      </c>
      <c r="D250" s="502" t="s">
        <v>132</v>
      </c>
      <c r="E250" s="502" t="s">
        <v>143</v>
      </c>
      <c r="F250" s="502">
        <v>8870000</v>
      </c>
      <c r="G250" s="502">
        <v>9125000</v>
      </c>
      <c r="H250" s="502">
        <v>2</v>
      </c>
      <c r="I250" s="502"/>
      <c r="K250" s="382"/>
    </row>
    <row r="251" spans="2:11" x14ac:dyDescent="0.25">
      <c r="B251" s="502">
        <v>93</v>
      </c>
      <c r="C251" s="502" t="s">
        <v>65</v>
      </c>
      <c r="D251" s="502" t="s">
        <v>84</v>
      </c>
      <c r="E251" s="502" t="s">
        <v>473</v>
      </c>
      <c r="F251" s="502">
        <v>7100000</v>
      </c>
      <c r="G251" s="502">
        <v>8178750</v>
      </c>
      <c r="H251" s="502">
        <v>1</v>
      </c>
      <c r="I251" s="502"/>
      <c r="K251" s="382"/>
    </row>
    <row r="252" spans="2:11" x14ac:dyDescent="0.25">
      <c r="B252" s="502">
        <v>93</v>
      </c>
      <c r="C252" s="502" t="s">
        <v>65</v>
      </c>
      <c r="D252" s="502" t="s">
        <v>266</v>
      </c>
      <c r="E252" s="502" t="s">
        <v>242</v>
      </c>
      <c r="F252" s="502">
        <v>7255000</v>
      </c>
      <c r="G252" s="502">
        <v>14760000</v>
      </c>
      <c r="H252" s="502">
        <v>1</v>
      </c>
      <c r="I252" s="502"/>
      <c r="K252" s="382"/>
    </row>
    <row r="253" spans="2:11" x14ac:dyDescent="0.25">
      <c r="B253" s="502">
        <v>93</v>
      </c>
      <c r="C253" s="502" t="s">
        <v>65</v>
      </c>
      <c r="D253" s="502" t="s">
        <v>138</v>
      </c>
      <c r="E253" s="502" t="s">
        <v>138</v>
      </c>
      <c r="F253" s="502">
        <v>7225000</v>
      </c>
      <c r="G253" s="502">
        <v>17229211.510000002</v>
      </c>
      <c r="H253" s="502">
        <v>1</v>
      </c>
      <c r="I253" s="502"/>
      <c r="K253" s="382"/>
    </row>
    <row r="254" spans="2:11" x14ac:dyDescent="0.25">
      <c r="B254" s="502">
        <v>93</v>
      </c>
      <c r="C254" s="502" t="s">
        <v>65</v>
      </c>
      <c r="D254" s="502" t="s">
        <v>106</v>
      </c>
      <c r="E254" s="502" t="s">
        <v>515</v>
      </c>
      <c r="F254" s="502">
        <v>7410000</v>
      </c>
      <c r="G254" s="502">
        <v>7660000</v>
      </c>
      <c r="H254" s="502">
        <v>1</v>
      </c>
      <c r="I254" s="502"/>
      <c r="K254" s="382"/>
    </row>
    <row r="255" spans="2:11" x14ac:dyDescent="0.25">
      <c r="B255" s="502">
        <v>93</v>
      </c>
      <c r="C255" s="502" t="s">
        <v>65</v>
      </c>
      <c r="D255" s="502" t="s">
        <v>401</v>
      </c>
      <c r="E255" s="502" t="s">
        <v>546</v>
      </c>
      <c r="F255" s="502">
        <v>5850000</v>
      </c>
      <c r="G255" s="502">
        <v>7510000</v>
      </c>
      <c r="H255" s="502">
        <v>1</v>
      </c>
      <c r="I255" s="502"/>
      <c r="K255" s="382"/>
    </row>
    <row r="256" spans="2:11" x14ac:dyDescent="0.25">
      <c r="B256" s="502">
        <v>93</v>
      </c>
      <c r="C256" s="502" t="s">
        <v>66</v>
      </c>
      <c r="D256" s="502" t="s">
        <v>66</v>
      </c>
      <c r="E256" s="502" t="s">
        <v>289</v>
      </c>
      <c r="F256" s="502">
        <v>7080000</v>
      </c>
      <c r="G256" s="502">
        <v>14191000</v>
      </c>
      <c r="H256" s="502">
        <v>1</v>
      </c>
      <c r="I256" s="502"/>
      <c r="K256" s="382"/>
    </row>
    <row r="257" spans="2:11" x14ac:dyDescent="0.25">
      <c r="B257" s="502">
        <v>93</v>
      </c>
      <c r="C257" s="502" t="s">
        <v>66</v>
      </c>
      <c r="D257" s="502" t="s">
        <v>66</v>
      </c>
      <c r="E257" s="502" t="s">
        <v>387</v>
      </c>
      <c r="F257" s="502">
        <v>7175000</v>
      </c>
      <c r="G257" s="502">
        <v>20000000</v>
      </c>
      <c r="H257" s="502">
        <v>1</v>
      </c>
      <c r="I257" s="502"/>
      <c r="K257" s="382"/>
    </row>
    <row r="258" spans="2:11" x14ac:dyDescent="0.25">
      <c r="B258" s="502">
        <v>93</v>
      </c>
      <c r="C258" s="502" t="s">
        <v>66</v>
      </c>
      <c r="D258" s="502" t="s">
        <v>64</v>
      </c>
      <c r="E258" s="502" t="s">
        <v>64</v>
      </c>
      <c r="F258" s="502">
        <v>7100000</v>
      </c>
      <c r="G258" s="502">
        <v>7100000</v>
      </c>
      <c r="H258" s="502">
        <v>13</v>
      </c>
      <c r="I258" s="502"/>
      <c r="K258" s="382"/>
    </row>
    <row r="259" spans="2:11" x14ac:dyDescent="0.25">
      <c r="B259" s="502">
        <v>93</v>
      </c>
      <c r="C259" s="502" t="s">
        <v>66</v>
      </c>
      <c r="D259" s="502" t="s">
        <v>64</v>
      </c>
      <c r="E259" s="502" t="s">
        <v>85</v>
      </c>
      <c r="F259" s="502">
        <v>7100000</v>
      </c>
      <c r="G259" s="502">
        <v>7100000</v>
      </c>
      <c r="H259" s="502">
        <v>7</v>
      </c>
      <c r="I259" s="502"/>
      <c r="K259" s="382"/>
    </row>
    <row r="260" spans="2:11" x14ac:dyDescent="0.25">
      <c r="B260" s="502">
        <v>93</v>
      </c>
      <c r="C260" s="502" t="s">
        <v>66</v>
      </c>
      <c r="D260" s="502" t="s">
        <v>64</v>
      </c>
      <c r="E260" s="502" t="s">
        <v>516</v>
      </c>
      <c r="F260" s="502">
        <v>7410000</v>
      </c>
      <c r="G260" s="502">
        <v>7590000</v>
      </c>
      <c r="H260" s="502">
        <v>1</v>
      </c>
      <c r="I260" s="502"/>
      <c r="K260" s="382"/>
    </row>
    <row r="261" spans="2:11" x14ac:dyDescent="0.25">
      <c r="B261" s="502">
        <v>93</v>
      </c>
      <c r="C261" s="502" t="s">
        <v>66</v>
      </c>
      <c r="D261" s="502" t="s">
        <v>64</v>
      </c>
      <c r="E261" s="502" t="s">
        <v>437</v>
      </c>
      <c r="F261" s="502">
        <v>7410000</v>
      </c>
      <c r="G261" s="502">
        <v>7510000</v>
      </c>
      <c r="H261" s="502">
        <v>4</v>
      </c>
      <c r="I261" s="502"/>
      <c r="K261" s="382"/>
    </row>
    <row r="262" spans="2:11" x14ac:dyDescent="0.25">
      <c r="B262" s="502">
        <v>93</v>
      </c>
      <c r="C262" s="502" t="s">
        <v>66</v>
      </c>
      <c r="D262" s="502" t="s">
        <v>67</v>
      </c>
      <c r="E262" s="502" t="s">
        <v>68</v>
      </c>
      <c r="F262" s="502">
        <v>6964000</v>
      </c>
      <c r="G262" s="502">
        <v>17277137.465</v>
      </c>
      <c r="H262" s="502">
        <v>2</v>
      </c>
      <c r="I262" s="502"/>
      <c r="K262" s="382"/>
    </row>
    <row r="263" spans="2:11" x14ac:dyDescent="0.25">
      <c r="B263" s="502">
        <v>93</v>
      </c>
      <c r="C263" s="502" t="s">
        <v>66</v>
      </c>
      <c r="D263" s="502" t="s">
        <v>108</v>
      </c>
      <c r="E263" s="502" t="s">
        <v>144</v>
      </c>
      <c r="F263" s="502">
        <v>7098333.3333333302</v>
      </c>
      <c r="G263" s="502">
        <v>7400000</v>
      </c>
      <c r="H263" s="502">
        <v>3</v>
      </c>
      <c r="I263" s="502"/>
      <c r="K263" s="382"/>
    </row>
    <row r="264" spans="2:11" x14ac:dyDescent="0.25">
      <c r="B264" s="502">
        <v>93</v>
      </c>
      <c r="C264" s="502" t="s">
        <v>66</v>
      </c>
      <c r="D264" s="502" t="s">
        <v>108</v>
      </c>
      <c r="E264" s="502" t="s">
        <v>145</v>
      </c>
      <c r="F264" s="502">
        <v>5968000</v>
      </c>
      <c r="G264" s="502">
        <v>22550000</v>
      </c>
      <c r="H264" s="502">
        <v>1</v>
      </c>
      <c r="I264" s="502"/>
      <c r="K264" s="382"/>
    </row>
    <row r="265" spans="2:11" x14ac:dyDescent="0.25">
      <c r="B265" s="502">
        <v>93</v>
      </c>
      <c r="C265" s="502" t="s">
        <v>66</v>
      </c>
      <c r="D265" s="502" t="s">
        <v>69</v>
      </c>
      <c r="E265" s="502" t="s">
        <v>70</v>
      </c>
      <c r="F265" s="502">
        <v>7100000</v>
      </c>
      <c r="G265" s="502">
        <v>7350000</v>
      </c>
      <c r="H265" s="502">
        <v>1</v>
      </c>
      <c r="I265" s="502"/>
      <c r="K265" s="382"/>
    </row>
    <row r="266" spans="2:11" x14ac:dyDescent="0.25">
      <c r="B266" s="502">
        <v>93</v>
      </c>
      <c r="C266" s="502" t="s">
        <v>130</v>
      </c>
      <c r="D266" s="502" t="s">
        <v>130</v>
      </c>
      <c r="E266" s="502" t="s">
        <v>130</v>
      </c>
      <c r="F266" s="502">
        <v>5997000</v>
      </c>
      <c r="G266" s="502">
        <v>26782500</v>
      </c>
      <c r="H266" s="502">
        <v>2</v>
      </c>
      <c r="I266" s="502"/>
      <c r="K266" s="382"/>
    </row>
    <row r="267" spans="2:11" x14ac:dyDescent="0.25">
      <c r="B267" s="502">
        <v>93</v>
      </c>
      <c r="C267" s="502" t="s">
        <v>130</v>
      </c>
      <c r="D267" s="502" t="s">
        <v>130</v>
      </c>
      <c r="E267" s="502" t="s">
        <v>388</v>
      </c>
      <c r="F267" s="502">
        <v>7255000</v>
      </c>
      <c r="G267" s="502">
        <v>7521500</v>
      </c>
      <c r="H267" s="502">
        <v>2</v>
      </c>
      <c r="I267" s="502"/>
      <c r="K267" s="382"/>
    </row>
    <row r="268" spans="2:11" x14ac:dyDescent="0.25">
      <c r="B268" s="502">
        <v>93</v>
      </c>
      <c r="C268" s="502" t="s">
        <v>130</v>
      </c>
      <c r="D268" s="502" t="s">
        <v>133</v>
      </c>
      <c r="E268" s="502" t="s">
        <v>148</v>
      </c>
      <c r="F268" s="502">
        <v>7209500</v>
      </c>
      <c r="G268" s="502">
        <v>10912000</v>
      </c>
      <c r="H268" s="502">
        <v>2</v>
      </c>
      <c r="I268" s="502"/>
      <c r="K268" s="382"/>
    </row>
    <row r="269" spans="2:11" x14ac:dyDescent="0.25">
      <c r="B269" s="502">
        <v>93</v>
      </c>
      <c r="C269" s="502" t="s">
        <v>130</v>
      </c>
      <c r="D269" s="502" t="s">
        <v>133</v>
      </c>
      <c r="E269" s="502" t="s">
        <v>131</v>
      </c>
      <c r="F269" s="502">
        <v>6926333.3333333302</v>
      </c>
      <c r="G269" s="502">
        <v>16286666.6666667</v>
      </c>
      <c r="H269" s="502">
        <v>3</v>
      </c>
      <c r="I269" s="502"/>
      <c r="K269" s="382"/>
    </row>
    <row r="270" spans="2:11" x14ac:dyDescent="0.25">
      <c r="B270" s="502">
        <v>93</v>
      </c>
      <c r="C270" s="502" t="s">
        <v>130</v>
      </c>
      <c r="D270" s="502" t="s">
        <v>133</v>
      </c>
      <c r="E270" s="502" t="s">
        <v>97</v>
      </c>
      <c r="F270" s="502">
        <v>7100000</v>
      </c>
      <c r="G270" s="502">
        <v>7374000</v>
      </c>
      <c r="H270" s="502">
        <v>1</v>
      </c>
      <c r="I270" s="502"/>
      <c r="K270" s="382"/>
    </row>
    <row r="271" spans="2:11" x14ac:dyDescent="0.25">
      <c r="B271" s="502">
        <v>93</v>
      </c>
      <c r="C271" s="502" t="s">
        <v>130</v>
      </c>
      <c r="D271" s="502" t="s">
        <v>133</v>
      </c>
      <c r="E271" s="502" t="s">
        <v>72</v>
      </c>
      <c r="F271" s="502">
        <v>6997750</v>
      </c>
      <c r="G271" s="502">
        <v>11734208.564999999</v>
      </c>
      <c r="H271" s="502">
        <v>8</v>
      </c>
      <c r="I271" s="502"/>
      <c r="K271" s="382"/>
    </row>
    <row r="272" spans="2:11" x14ac:dyDescent="0.25">
      <c r="B272" s="502">
        <v>93</v>
      </c>
      <c r="C272" s="502" t="s">
        <v>130</v>
      </c>
      <c r="D272" s="502" t="s">
        <v>113</v>
      </c>
      <c r="E272" s="502" t="s">
        <v>332</v>
      </c>
      <c r="F272" s="502">
        <v>7020000</v>
      </c>
      <c r="G272" s="502">
        <v>13963000</v>
      </c>
      <c r="H272" s="502">
        <v>1</v>
      </c>
      <c r="I272" s="502"/>
      <c r="K272" s="382"/>
    </row>
    <row r="273" spans="2:11" x14ac:dyDescent="0.25">
      <c r="B273" s="502">
        <v>93</v>
      </c>
      <c r="C273" s="502" t="s">
        <v>130</v>
      </c>
      <c r="D273" s="502" t="s">
        <v>89</v>
      </c>
      <c r="E273" s="502" t="s">
        <v>89</v>
      </c>
      <c r="F273" s="502">
        <v>7100000</v>
      </c>
      <c r="G273" s="502">
        <v>7300000</v>
      </c>
      <c r="H273" s="502">
        <v>1</v>
      </c>
      <c r="I273" s="502"/>
      <c r="K273" s="382"/>
    </row>
    <row r="274" spans="2:11" x14ac:dyDescent="0.25">
      <c r="B274" s="502">
        <v>93</v>
      </c>
      <c r="C274" s="502" t="s">
        <v>130</v>
      </c>
      <c r="D274" s="502" t="s">
        <v>89</v>
      </c>
      <c r="E274" s="502" t="s">
        <v>146</v>
      </c>
      <c r="F274" s="502">
        <v>7100000</v>
      </c>
      <c r="G274" s="502">
        <v>7350000</v>
      </c>
      <c r="H274" s="502">
        <v>1</v>
      </c>
      <c r="I274" s="502"/>
      <c r="K274" s="382"/>
    </row>
    <row r="275" spans="2:11" x14ac:dyDescent="0.25">
      <c r="B275" s="502">
        <v>93</v>
      </c>
      <c r="C275" s="502" t="s">
        <v>130</v>
      </c>
      <c r="D275" s="502" t="s">
        <v>134</v>
      </c>
      <c r="E275" s="502" t="s">
        <v>134</v>
      </c>
      <c r="F275" s="502">
        <v>7245000</v>
      </c>
      <c r="G275" s="502">
        <v>16710000</v>
      </c>
      <c r="H275" s="502">
        <v>1</v>
      </c>
      <c r="I275" s="502"/>
      <c r="K275" s="382"/>
    </row>
    <row r="276" spans="2:11" x14ac:dyDescent="0.25">
      <c r="B276" s="502">
        <v>93</v>
      </c>
      <c r="C276" s="502" t="s">
        <v>130</v>
      </c>
      <c r="D276" s="502" t="s">
        <v>134</v>
      </c>
      <c r="E276" s="502" t="s">
        <v>140</v>
      </c>
      <c r="F276" s="502">
        <v>7100000</v>
      </c>
      <c r="G276" s="502">
        <v>7277430</v>
      </c>
      <c r="H276" s="502">
        <v>1</v>
      </c>
      <c r="I276" s="502"/>
      <c r="K276" s="382"/>
    </row>
    <row r="277" spans="2:11" x14ac:dyDescent="0.25">
      <c r="B277" s="502">
        <v>94</v>
      </c>
      <c r="C277" s="502" t="s">
        <v>127</v>
      </c>
      <c r="D277" s="502" t="s">
        <v>135</v>
      </c>
      <c r="E277" s="502" t="s">
        <v>99</v>
      </c>
      <c r="F277" s="502">
        <v>7410000</v>
      </c>
      <c r="G277" s="502">
        <v>7479340.0899999999</v>
      </c>
      <c r="H277" s="502">
        <v>1</v>
      </c>
      <c r="I277" s="502"/>
      <c r="K277" s="382"/>
    </row>
    <row r="278" spans="2:11" x14ac:dyDescent="0.25">
      <c r="B278" s="502">
        <v>94</v>
      </c>
      <c r="C278" s="502" t="s">
        <v>127</v>
      </c>
      <c r="D278" s="502" t="s">
        <v>135</v>
      </c>
      <c r="E278" s="502" t="s">
        <v>408</v>
      </c>
      <c r="F278" s="502">
        <v>11115000</v>
      </c>
      <c r="G278" s="502">
        <v>11201755.039999999</v>
      </c>
      <c r="H278" s="502">
        <v>1</v>
      </c>
      <c r="I278" s="502"/>
      <c r="K278" s="382"/>
    </row>
    <row r="279" spans="2:11" x14ac:dyDescent="0.25">
      <c r="B279" s="502">
        <v>94</v>
      </c>
      <c r="C279" s="502" t="s">
        <v>127</v>
      </c>
      <c r="D279" s="502" t="s">
        <v>135</v>
      </c>
      <c r="E279" s="502" t="s">
        <v>76</v>
      </c>
      <c r="F279" s="502">
        <v>9262500</v>
      </c>
      <c r="G279" s="502">
        <v>9340547.5649999995</v>
      </c>
      <c r="H279" s="502">
        <v>2</v>
      </c>
      <c r="I279" s="502"/>
      <c r="K279" s="382"/>
    </row>
    <row r="280" spans="2:11" x14ac:dyDescent="0.25">
      <c r="B280" s="502">
        <v>94</v>
      </c>
      <c r="C280" s="502" t="s">
        <v>127</v>
      </c>
      <c r="D280" s="502" t="s">
        <v>135</v>
      </c>
      <c r="E280" s="502" t="s">
        <v>77</v>
      </c>
      <c r="F280" s="502">
        <v>5557500</v>
      </c>
      <c r="G280" s="502">
        <v>11056285.02</v>
      </c>
      <c r="H280" s="502">
        <v>4</v>
      </c>
      <c r="I280" s="502"/>
      <c r="K280" s="382"/>
    </row>
    <row r="281" spans="2:11" x14ac:dyDescent="0.25">
      <c r="B281" s="502">
        <v>94</v>
      </c>
      <c r="C281" s="502" t="s">
        <v>127</v>
      </c>
      <c r="D281" s="502" t="s">
        <v>135</v>
      </c>
      <c r="E281" s="502" t="s">
        <v>63</v>
      </c>
      <c r="F281" s="502">
        <v>6938000</v>
      </c>
      <c r="G281" s="502">
        <v>7479340.0899999999</v>
      </c>
      <c r="H281" s="502">
        <v>1</v>
      </c>
      <c r="I281" s="502"/>
      <c r="K281" s="382"/>
    </row>
    <row r="282" spans="2:11" x14ac:dyDescent="0.25">
      <c r="B282" s="502">
        <v>94</v>
      </c>
      <c r="C282" s="502" t="s">
        <v>127</v>
      </c>
      <c r="D282" s="502" t="s">
        <v>135</v>
      </c>
      <c r="E282" s="502" t="s">
        <v>141</v>
      </c>
      <c r="F282" s="502">
        <v>7378500</v>
      </c>
      <c r="G282" s="502">
        <v>7479340.0899999999</v>
      </c>
      <c r="H282" s="502">
        <v>2</v>
      </c>
      <c r="I282" s="502"/>
      <c r="K282" s="382"/>
    </row>
    <row r="283" spans="2:11" x14ac:dyDescent="0.25">
      <c r="B283" s="502">
        <v>94</v>
      </c>
      <c r="C283" s="502" t="s">
        <v>11</v>
      </c>
      <c r="D283" s="502" t="s">
        <v>81</v>
      </c>
      <c r="E283" s="502" t="s">
        <v>142</v>
      </c>
      <c r="F283" s="502">
        <v>7410000</v>
      </c>
      <c r="G283" s="502">
        <v>7617954.4100000001</v>
      </c>
      <c r="H283" s="502">
        <v>2</v>
      </c>
      <c r="I283" s="502"/>
      <c r="K283" s="382"/>
    </row>
    <row r="284" spans="2:11" x14ac:dyDescent="0.25">
      <c r="B284" s="502">
        <v>94</v>
      </c>
      <c r="C284" s="502" t="s">
        <v>13</v>
      </c>
      <c r="D284" s="502" t="s">
        <v>132</v>
      </c>
      <c r="E284" s="502" t="s">
        <v>115</v>
      </c>
      <c r="F284" s="502">
        <v>7240000</v>
      </c>
      <c r="G284" s="502">
        <v>7479340.0899999999</v>
      </c>
      <c r="H284" s="502">
        <v>1</v>
      </c>
      <c r="I284" s="502"/>
      <c r="K284" s="382"/>
    </row>
    <row r="285" spans="2:11" x14ac:dyDescent="0.25">
      <c r="B285" s="502">
        <v>94</v>
      </c>
      <c r="C285" s="502" t="s">
        <v>13</v>
      </c>
      <c r="D285" s="502" t="s">
        <v>132</v>
      </c>
      <c r="E285" s="502" t="s">
        <v>143</v>
      </c>
      <c r="F285" s="502">
        <v>6701000</v>
      </c>
      <c r="G285" s="502">
        <v>7479340.0899999999</v>
      </c>
      <c r="H285" s="502">
        <v>1</v>
      </c>
      <c r="I285" s="502"/>
      <c r="K285" s="382"/>
    </row>
    <row r="286" spans="2:11" x14ac:dyDescent="0.25">
      <c r="B286" s="502">
        <v>94</v>
      </c>
      <c r="C286" s="502" t="s">
        <v>65</v>
      </c>
      <c r="D286" s="502" t="s">
        <v>112</v>
      </c>
      <c r="E286" s="502" t="s">
        <v>137</v>
      </c>
      <c r="F286" s="502">
        <v>7410000</v>
      </c>
      <c r="G286" s="502">
        <v>7617954.4100000001</v>
      </c>
      <c r="H286" s="502">
        <v>1</v>
      </c>
      <c r="I286" s="502"/>
      <c r="K286" s="382"/>
    </row>
    <row r="287" spans="2:11" x14ac:dyDescent="0.25">
      <c r="B287" s="502">
        <v>94</v>
      </c>
      <c r="C287" s="502" t="s">
        <v>65</v>
      </c>
      <c r="D287" s="502" t="s">
        <v>106</v>
      </c>
      <c r="E287" s="502" t="s">
        <v>356</v>
      </c>
      <c r="F287" s="502">
        <v>7410000</v>
      </c>
      <c r="G287" s="502">
        <v>7617954.4100000001</v>
      </c>
      <c r="H287" s="502">
        <v>1</v>
      </c>
      <c r="I287" s="502"/>
      <c r="K287" s="382"/>
    </row>
    <row r="288" spans="2:11" x14ac:dyDescent="0.25">
      <c r="B288" s="502">
        <v>94</v>
      </c>
      <c r="C288" s="502" t="s">
        <v>66</v>
      </c>
      <c r="D288" s="502" t="s">
        <v>125</v>
      </c>
      <c r="E288" s="502" t="s">
        <v>265</v>
      </c>
      <c r="F288" s="502">
        <v>7410000</v>
      </c>
      <c r="G288" s="502">
        <v>7617954.4100000001</v>
      </c>
      <c r="H288" s="502">
        <v>1</v>
      </c>
      <c r="I288" s="502"/>
      <c r="K288" s="382"/>
    </row>
    <row r="289" spans="2:11" x14ac:dyDescent="0.25">
      <c r="B289" s="502">
        <v>94</v>
      </c>
      <c r="C289" s="502" t="s">
        <v>130</v>
      </c>
      <c r="D289" s="502" t="s">
        <v>133</v>
      </c>
      <c r="E289" s="502" t="s">
        <v>148</v>
      </c>
      <c r="F289" s="502">
        <v>7260000</v>
      </c>
      <c r="G289" s="502">
        <v>7506408.1299999999</v>
      </c>
      <c r="H289" s="502">
        <v>1</v>
      </c>
      <c r="I289" s="502"/>
      <c r="K289" s="382"/>
    </row>
    <row r="290" spans="2:11" x14ac:dyDescent="0.25">
      <c r="B290" s="502">
        <v>94</v>
      </c>
      <c r="C290" s="502" t="s">
        <v>130</v>
      </c>
      <c r="D290" s="502" t="s">
        <v>73</v>
      </c>
      <c r="E290" s="502" t="s">
        <v>73</v>
      </c>
      <c r="F290" s="502">
        <v>7225000</v>
      </c>
      <c r="G290" s="502">
        <v>7479340.0899999999</v>
      </c>
      <c r="H290" s="502">
        <v>1</v>
      </c>
      <c r="I290" s="502"/>
      <c r="K290" s="382"/>
    </row>
    <row r="291" spans="2:11" x14ac:dyDescent="0.25">
      <c r="B291" s="502">
        <v>94</v>
      </c>
      <c r="C291" s="502" t="s">
        <v>130</v>
      </c>
      <c r="D291" s="502" t="s">
        <v>134</v>
      </c>
      <c r="E291" s="502" t="s">
        <v>149</v>
      </c>
      <c r="F291" s="502">
        <v>4869000</v>
      </c>
      <c r="G291" s="502">
        <v>5004250.0599999996</v>
      </c>
      <c r="H291" s="502">
        <v>2</v>
      </c>
      <c r="I291" s="502"/>
      <c r="K291" s="382"/>
    </row>
    <row r="292" spans="2:11" x14ac:dyDescent="0.25">
      <c r="B292" s="502">
        <v>96</v>
      </c>
      <c r="C292" s="502" t="s">
        <v>127</v>
      </c>
      <c r="D292" s="502" t="s">
        <v>543</v>
      </c>
      <c r="E292" s="502" t="s">
        <v>547</v>
      </c>
      <c r="F292" s="502">
        <v>7100000</v>
      </c>
      <c r="G292" s="502">
        <v>7141865.6299999999</v>
      </c>
      <c r="H292" s="502">
        <v>1</v>
      </c>
      <c r="I292" s="502"/>
      <c r="K292" s="382"/>
    </row>
    <row r="293" spans="2:11" x14ac:dyDescent="0.25">
      <c r="B293" s="502">
        <v>96</v>
      </c>
      <c r="C293" s="502" t="s">
        <v>11</v>
      </c>
      <c r="D293" s="502" t="s">
        <v>79</v>
      </c>
      <c r="E293" s="502" t="s">
        <v>150</v>
      </c>
      <c r="F293" s="502">
        <v>7062500</v>
      </c>
      <c r="G293" s="502">
        <v>7328778</v>
      </c>
      <c r="H293" s="502">
        <v>2</v>
      </c>
      <c r="I293" s="502"/>
      <c r="K293" s="382"/>
    </row>
    <row r="294" spans="2:11" x14ac:dyDescent="0.25">
      <c r="B294" s="502">
        <v>96</v>
      </c>
      <c r="C294" s="502" t="s">
        <v>11</v>
      </c>
      <c r="D294" s="502" t="s">
        <v>100</v>
      </c>
      <c r="E294" s="502" t="s">
        <v>120</v>
      </c>
      <c r="F294" s="502">
        <v>7100000</v>
      </c>
      <c r="G294" s="502">
        <v>7320406</v>
      </c>
      <c r="H294" s="502">
        <v>1</v>
      </c>
      <c r="I294" s="502"/>
      <c r="K294" s="382"/>
    </row>
    <row r="295" spans="2:11" x14ac:dyDescent="0.25">
      <c r="B295" s="502">
        <v>96</v>
      </c>
      <c r="C295" s="502" t="s">
        <v>11</v>
      </c>
      <c r="D295" s="502" t="s">
        <v>100</v>
      </c>
      <c r="E295" s="502" t="s">
        <v>121</v>
      </c>
      <c r="F295" s="502">
        <v>6871000</v>
      </c>
      <c r="G295" s="502">
        <v>7313779.5499999998</v>
      </c>
      <c r="H295" s="502">
        <v>1</v>
      </c>
      <c r="I295" s="502"/>
      <c r="K295" s="382"/>
    </row>
    <row r="296" spans="2:11" x14ac:dyDescent="0.25">
      <c r="B296" s="502">
        <v>96</v>
      </c>
      <c r="C296" s="502" t="s">
        <v>11</v>
      </c>
      <c r="D296" s="502" t="s">
        <v>100</v>
      </c>
      <c r="E296" s="502" t="s">
        <v>122</v>
      </c>
      <c r="F296" s="502">
        <v>7035000</v>
      </c>
      <c r="G296" s="502">
        <v>7315632.75</v>
      </c>
      <c r="H296" s="502">
        <v>1</v>
      </c>
      <c r="I296" s="502"/>
      <c r="K296" s="382"/>
    </row>
    <row r="297" spans="2:11" x14ac:dyDescent="0.25">
      <c r="B297" s="502">
        <v>96</v>
      </c>
      <c r="C297" s="502" t="s">
        <v>11</v>
      </c>
      <c r="D297" s="502" t="s">
        <v>100</v>
      </c>
      <c r="E297" s="502" t="s">
        <v>123</v>
      </c>
      <c r="F297" s="502">
        <v>7100000</v>
      </c>
      <c r="G297" s="502">
        <v>7301242.25</v>
      </c>
      <c r="H297" s="502">
        <v>1</v>
      </c>
      <c r="I297" s="502"/>
      <c r="K297" s="382"/>
    </row>
    <row r="298" spans="2:11" x14ac:dyDescent="0.25">
      <c r="B298" s="502">
        <v>96</v>
      </c>
      <c r="C298" s="502" t="s">
        <v>11</v>
      </c>
      <c r="D298" s="502" t="s">
        <v>102</v>
      </c>
      <c r="E298" s="502" t="s">
        <v>102</v>
      </c>
      <c r="F298" s="502">
        <v>7025000</v>
      </c>
      <c r="G298" s="502">
        <v>7315519.75</v>
      </c>
      <c r="H298" s="502">
        <v>1</v>
      </c>
      <c r="I298" s="502"/>
      <c r="K298" s="382"/>
    </row>
    <row r="299" spans="2:11" x14ac:dyDescent="0.25">
      <c r="B299" s="502">
        <v>96</v>
      </c>
      <c r="C299" s="502" t="s">
        <v>11</v>
      </c>
      <c r="D299" s="502" t="s">
        <v>111</v>
      </c>
      <c r="E299" s="502" t="s">
        <v>78</v>
      </c>
      <c r="F299" s="502">
        <v>7100000</v>
      </c>
      <c r="G299" s="502">
        <v>7141865.6299999999</v>
      </c>
      <c r="H299" s="502">
        <v>1</v>
      </c>
      <c r="I299" s="502"/>
      <c r="K299" s="382"/>
    </row>
    <row r="300" spans="2:11" x14ac:dyDescent="0.25">
      <c r="B300" s="502">
        <v>96</v>
      </c>
      <c r="C300" s="502" t="s">
        <v>12</v>
      </c>
      <c r="D300" s="502" t="s">
        <v>12</v>
      </c>
      <c r="E300" s="502" t="s">
        <v>343</v>
      </c>
      <c r="F300" s="502">
        <v>6038000</v>
      </c>
      <c r="G300" s="502">
        <v>6532874.5</v>
      </c>
      <c r="H300" s="502">
        <v>1</v>
      </c>
      <c r="I300" s="502"/>
      <c r="K300" s="382"/>
    </row>
    <row r="301" spans="2:11" x14ac:dyDescent="0.25">
      <c r="B301" s="502">
        <v>96</v>
      </c>
      <c r="C301" s="502" t="s">
        <v>12</v>
      </c>
      <c r="D301" s="502" t="s">
        <v>12</v>
      </c>
      <c r="E301" s="502" t="s">
        <v>548</v>
      </c>
      <c r="F301" s="502">
        <v>7100000</v>
      </c>
      <c r="G301" s="502">
        <v>7328603.25</v>
      </c>
      <c r="H301" s="502">
        <v>1</v>
      </c>
      <c r="I301" s="502"/>
      <c r="K301" s="382"/>
    </row>
    <row r="302" spans="2:11" x14ac:dyDescent="0.25">
      <c r="B302" s="502">
        <v>96</v>
      </c>
      <c r="C302" s="502" t="s">
        <v>12</v>
      </c>
      <c r="D302" s="502" t="s">
        <v>12</v>
      </c>
      <c r="E302" s="502" t="s">
        <v>499</v>
      </c>
      <c r="F302" s="502">
        <v>7100000</v>
      </c>
      <c r="G302" s="502">
        <v>7333746.25</v>
      </c>
      <c r="H302" s="502">
        <v>1</v>
      </c>
      <c r="I302" s="502"/>
      <c r="K302" s="382"/>
    </row>
    <row r="303" spans="2:11" x14ac:dyDescent="0.25">
      <c r="B303" s="502">
        <v>96</v>
      </c>
      <c r="C303" s="502" t="s">
        <v>12</v>
      </c>
      <c r="D303" s="502" t="s">
        <v>95</v>
      </c>
      <c r="E303" s="502" t="s">
        <v>78</v>
      </c>
      <c r="F303" s="502">
        <v>7100000</v>
      </c>
      <c r="G303" s="502">
        <v>7316367.25</v>
      </c>
      <c r="H303" s="502">
        <v>1</v>
      </c>
      <c r="I303" s="502"/>
      <c r="K303" s="382"/>
    </row>
    <row r="304" spans="2:11" x14ac:dyDescent="0.25">
      <c r="B304" s="502">
        <v>96</v>
      </c>
      <c r="C304" s="502" t="s">
        <v>13</v>
      </c>
      <c r="D304" s="502" t="s">
        <v>132</v>
      </c>
      <c r="E304" s="502" t="s">
        <v>115</v>
      </c>
      <c r="F304" s="502">
        <v>7100000</v>
      </c>
      <c r="G304" s="502">
        <v>7316367.25</v>
      </c>
      <c r="H304" s="502">
        <v>1</v>
      </c>
      <c r="I304" s="502"/>
      <c r="K304" s="382"/>
    </row>
    <row r="305" spans="2:11" x14ac:dyDescent="0.25">
      <c r="B305" s="502">
        <v>96</v>
      </c>
      <c r="C305" s="502" t="s">
        <v>13</v>
      </c>
      <c r="D305" s="502" t="s">
        <v>132</v>
      </c>
      <c r="E305" s="502" t="s">
        <v>117</v>
      </c>
      <c r="F305" s="502">
        <v>7065000</v>
      </c>
      <c r="G305" s="502">
        <v>7332096.75</v>
      </c>
      <c r="H305" s="502">
        <v>1</v>
      </c>
      <c r="I305" s="502"/>
      <c r="K305" s="382"/>
    </row>
    <row r="306" spans="2:11" x14ac:dyDescent="0.25">
      <c r="B306" s="502">
        <v>96</v>
      </c>
      <c r="C306" s="502" t="s">
        <v>65</v>
      </c>
      <c r="D306" s="502" t="s">
        <v>103</v>
      </c>
      <c r="E306" s="502" t="s">
        <v>103</v>
      </c>
      <c r="F306" s="502">
        <v>7033500</v>
      </c>
      <c r="G306" s="502">
        <v>7442711.2999999998</v>
      </c>
      <c r="H306" s="502">
        <v>2</v>
      </c>
      <c r="I306" s="502"/>
      <c r="K306" s="382"/>
    </row>
    <row r="307" spans="2:11" x14ac:dyDescent="0.25">
      <c r="B307" s="502">
        <v>96</v>
      </c>
      <c r="C307" s="502" t="s">
        <v>65</v>
      </c>
      <c r="D307" s="502" t="s">
        <v>103</v>
      </c>
      <c r="E307" s="502" t="s">
        <v>549</v>
      </c>
      <c r="F307" s="502">
        <v>7095000</v>
      </c>
      <c r="G307" s="502">
        <v>7519663.75</v>
      </c>
      <c r="H307" s="502">
        <v>1</v>
      </c>
      <c r="I307" s="502"/>
      <c r="K307" s="382"/>
    </row>
    <row r="308" spans="2:11" x14ac:dyDescent="0.25">
      <c r="B308" s="502">
        <v>96</v>
      </c>
      <c r="C308" s="502" t="s">
        <v>65</v>
      </c>
      <c r="D308" s="502" t="s">
        <v>104</v>
      </c>
      <c r="E308" s="502" t="s">
        <v>91</v>
      </c>
      <c r="F308" s="502">
        <v>10650000</v>
      </c>
      <c r="G308" s="502">
        <v>10948914</v>
      </c>
      <c r="H308" s="502">
        <v>1</v>
      </c>
      <c r="I308" s="502"/>
      <c r="K308" s="382"/>
    </row>
    <row r="309" spans="2:11" x14ac:dyDescent="0.25">
      <c r="B309" s="502">
        <v>96</v>
      </c>
      <c r="C309" s="502" t="s">
        <v>65</v>
      </c>
      <c r="D309" s="502" t="s">
        <v>272</v>
      </c>
      <c r="E309" s="502" t="s">
        <v>301</v>
      </c>
      <c r="F309" s="502">
        <v>6935000</v>
      </c>
      <c r="G309" s="502">
        <v>7314502.75</v>
      </c>
      <c r="H309" s="502">
        <v>1</v>
      </c>
      <c r="I309" s="502"/>
      <c r="K309" s="382"/>
    </row>
    <row r="310" spans="2:11" x14ac:dyDescent="0.25">
      <c r="B310" s="502">
        <v>96</v>
      </c>
      <c r="C310" s="502" t="s">
        <v>66</v>
      </c>
      <c r="D310" s="502" t="s">
        <v>66</v>
      </c>
      <c r="E310" s="502" t="s">
        <v>366</v>
      </c>
      <c r="F310" s="502">
        <v>7100000</v>
      </c>
      <c r="G310" s="502">
        <v>7316367.25</v>
      </c>
      <c r="H310" s="502">
        <v>1</v>
      </c>
      <c r="I310" s="502"/>
      <c r="K310" s="382"/>
    </row>
    <row r="311" spans="2:11" x14ac:dyDescent="0.25">
      <c r="B311" s="502">
        <v>96</v>
      </c>
      <c r="C311" s="502" t="s">
        <v>66</v>
      </c>
      <c r="D311" s="502" t="s">
        <v>66</v>
      </c>
      <c r="E311" s="502" t="s">
        <v>550</v>
      </c>
      <c r="F311" s="502">
        <v>7100000</v>
      </c>
      <c r="G311" s="502">
        <v>7141865.6299999999</v>
      </c>
      <c r="H311" s="502">
        <v>1</v>
      </c>
      <c r="I311" s="502"/>
      <c r="K311" s="382"/>
    </row>
    <row r="312" spans="2:11" x14ac:dyDescent="0.25">
      <c r="B312" s="502">
        <v>96</v>
      </c>
      <c r="C312" s="502" t="s">
        <v>66</v>
      </c>
      <c r="D312" s="502" t="s">
        <v>107</v>
      </c>
      <c r="E312" s="502" t="s">
        <v>491</v>
      </c>
      <c r="F312" s="502">
        <v>7085000</v>
      </c>
      <c r="G312" s="502">
        <v>7317197.75</v>
      </c>
      <c r="H312" s="502">
        <v>1</v>
      </c>
      <c r="I312" s="502"/>
      <c r="K312" s="382"/>
    </row>
    <row r="313" spans="2:11" x14ac:dyDescent="0.25">
      <c r="B313" s="502">
        <v>96</v>
      </c>
      <c r="C313" s="502" t="s">
        <v>130</v>
      </c>
      <c r="D313" s="502" t="s">
        <v>133</v>
      </c>
      <c r="E313" s="502" t="s">
        <v>148</v>
      </c>
      <c r="F313" s="502">
        <v>7100000</v>
      </c>
      <c r="G313" s="502">
        <v>7229116.4400000004</v>
      </c>
      <c r="H313" s="502">
        <v>2</v>
      </c>
      <c r="I313" s="502"/>
      <c r="K313" s="382"/>
    </row>
    <row r="314" spans="2:11" x14ac:dyDescent="0.25">
      <c r="B314" s="502">
        <v>96</v>
      </c>
      <c r="C314" s="502" t="s">
        <v>130</v>
      </c>
      <c r="D314" s="502" t="s">
        <v>133</v>
      </c>
      <c r="E314" s="502" t="s">
        <v>71</v>
      </c>
      <c r="F314" s="502">
        <v>7060000</v>
      </c>
      <c r="G314" s="502">
        <v>7321614</v>
      </c>
      <c r="H314" s="502">
        <v>1</v>
      </c>
      <c r="I314" s="502"/>
      <c r="K314" s="382"/>
    </row>
    <row r="315" spans="2:11" x14ac:dyDescent="0.25">
      <c r="B315" s="502">
        <v>96</v>
      </c>
      <c r="C315" s="502" t="s">
        <v>130</v>
      </c>
      <c r="D315" s="502" t="s">
        <v>133</v>
      </c>
      <c r="E315" s="502" t="s">
        <v>72</v>
      </c>
      <c r="F315" s="502">
        <v>8845000</v>
      </c>
      <c r="G315" s="502">
        <v>9153090.25</v>
      </c>
      <c r="H315" s="502">
        <v>2</v>
      </c>
      <c r="I315" s="502"/>
      <c r="K315" s="382"/>
    </row>
    <row r="316" spans="2:11" x14ac:dyDescent="0.25">
      <c r="B316" s="502">
        <v>96</v>
      </c>
      <c r="C316" s="502" t="s">
        <v>130</v>
      </c>
      <c r="D316" s="502" t="s">
        <v>133</v>
      </c>
      <c r="E316" s="502" t="s">
        <v>157</v>
      </c>
      <c r="F316" s="502">
        <v>7035000</v>
      </c>
      <c r="G316" s="502">
        <v>7315632.75</v>
      </c>
      <c r="H316" s="502">
        <v>1</v>
      </c>
      <c r="I316" s="502"/>
      <c r="K316" s="382"/>
    </row>
    <row r="317" spans="2:11" x14ac:dyDescent="0.25">
      <c r="B317" s="502">
        <v>96</v>
      </c>
      <c r="C317" s="502" t="s">
        <v>130</v>
      </c>
      <c r="D317" s="502" t="s">
        <v>134</v>
      </c>
      <c r="E317" s="502" t="s">
        <v>149</v>
      </c>
      <c r="F317" s="502">
        <v>7100000</v>
      </c>
      <c r="G317" s="502">
        <v>7316367.25</v>
      </c>
      <c r="H317" s="502">
        <v>1</v>
      </c>
      <c r="I317" s="502"/>
      <c r="K317" s="382"/>
    </row>
    <row r="318" spans="2:11" x14ac:dyDescent="0.25">
      <c r="B318" s="502">
        <v>115</v>
      </c>
      <c r="C318" s="502" t="s">
        <v>127</v>
      </c>
      <c r="D318" s="502" t="s">
        <v>135</v>
      </c>
      <c r="E318" s="502" t="s">
        <v>77</v>
      </c>
      <c r="F318" s="502">
        <v>7410000</v>
      </c>
      <c r="G318" s="502">
        <v>7839658.8600000003</v>
      </c>
      <c r="H318" s="502">
        <v>1</v>
      </c>
      <c r="I318" s="502"/>
      <c r="K318" s="382"/>
    </row>
    <row r="319" spans="2:11" x14ac:dyDescent="0.25">
      <c r="B319" s="502">
        <v>115</v>
      </c>
      <c r="C319" s="502" t="s">
        <v>127</v>
      </c>
      <c r="D319" s="502" t="s">
        <v>135</v>
      </c>
      <c r="E319" s="502" t="s">
        <v>63</v>
      </c>
      <c r="F319" s="502">
        <v>7410000</v>
      </c>
      <c r="G319" s="502">
        <v>7538385.0999999996</v>
      </c>
      <c r="H319" s="502">
        <v>1</v>
      </c>
      <c r="I319" s="502"/>
      <c r="K319" s="382"/>
    </row>
    <row r="320" spans="2:11" x14ac:dyDescent="0.25">
      <c r="B320" s="502">
        <v>115</v>
      </c>
      <c r="C320" s="502" t="s">
        <v>66</v>
      </c>
      <c r="D320" s="502" t="s">
        <v>64</v>
      </c>
      <c r="E320" s="502" t="s">
        <v>64</v>
      </c>
      <c r="F320" s="502">
        <v>8166500</v>
      </c>
      <c r="G320" s="502">
        <v>8420808.1300000008</v>
      </c>
      <c r="H320" s="502">
        <v>4</v>
      </c>
      <c r="I320" s="502"/>
      <c r="K320" s="382"/>
    </row>
    <row r="321" spans="2:11" x14ac:dyDescent="0.25">
      <c r="B321" s="502">
        <v>115</v>
      </c>
      <c r="C321" s="502" t="s">
        <v>66</v>
      </c>
      <c r="D321" s="502" t="s">
        <v>86</v>
      </c>
      <c r="E321" s="502" t="s">
        <v>87</v>
      </c>
      <c r="F321" s="502">
        <v>7190000</v>
      </c>
      <c r="G321" s="502">
        <v>7502869.7000000002</v>
      </c>
      <c r="H321" s="502">
        <v>1</v>
      </c>
      <c r="I321" s="502"/>
      <c r="K321" s="382"/>
    </row>
    <row r="322" spans="2:11" x14ac:dyDescent="0.25">
      <c r="B322" s="502">
        <v>116</v>
      </c>
      <c r="C322" s="502" t="s">
        <v>11</v>
      </c>
      <c r="D322" s="502" t="s">
        <v>129</v>
      </c>
      <c r="E322" s="502" t="s">
        <v>337</v>
      </c>
      <c r="F322" s="502">
        <v>7410000</v>
      </c>
      <c r="G322" s="502">
        <v>7527472.9199999999</v>
      </c>
      <c r="H322" s="502">
        <v>1</v>
      </c>
      <c r="I322" s="502"/>
      <c r="K322" s="382"/>
    </row>
    <row r="323" spans="2:11" x14ac:dyDescent="0.25">
      <c r="B323" s="502">
        <v>116</v>
      </c>
      <c r="C323" s="502" t="s">
        <v>11</v>
      </c>
      <c r="D323" s="502" t="s">
        <v>129</v>
      </c>
      <c r="E323" s="502" t="s">
        <v>539</v>
      </c>
      <c r="F323" s="502">
        <v>7410000</v>
      </c>
      <c r="G323" s="502">
        <v>7527472.9199999999</v>
      </c>
      <c r="H323" s="502">
        <v>2</v>
      </c>
      <c r="I323" s="502"/>
      <c r="K323" s="382"/>
    </row>
    <row r="324" spans="2:11" x14ac:dyDescent="0.25">
      <c r="B324" s="502">
        <v>116</v>
      </c>
      <c r="C324" s="502" t="s">
        <v>11</v>
      </c>
      <c r="D324" s="502" t="s">
        <v>129</v>
      </c>
      <c r="E324" s="502" t="s">
        <v>326</v>
      </c>
      <c r="F324" s="502">
        <v>7316000</v>
      </c>
      <c r="G324" s="502">
        <v>7527472.9199999999</v>
      </c>
      <c r="H324" s="502">
        <v>1</v>
      </c>
      <c r="I324" s="502"/>
      <c r="K324" s="382"/>
    </row>
    <row r="325" spans="2:11" x14ac:dyDescent="0.25">
      <c r="B325" s="502">
        <v>116</v>
      </c>
      <c r="C325" s="502" t="s">
        <v>11</v>
      </c>
      <c r="D325" s="502" t="s">
        <v>129</v>
      </c>
      <c r="E325" s="502" t="s">
        <v>136</v>
      </c>
      <c r="F325" s="502">
        <v>7410000</v>
      </c>
      <c r="G325" s="502">
        <v>7527472.9199999999</v>
      </c>
      <c r="H325" s="502">
        <v>1</v>
      </c>
      <c r="I325" s="502"/>
      <c r="K325" s="382"/>
    </row>
    <row r="326" spans="2:11" x14ac:dyDescent="0.25">
      <c r="B326" s="502">
        <v>116</v>
      </c>
      <c r="C326" s="502" t="s">
        <v>11</v>
      </c>
      <c r="D326" s="502" t="s">
        <v>80</v>
      </c>
      <c r="E326" s="502" t="s">
        <v>80</v>
      </c>
      <c r="F326" s="502">
        <v>10883000</v>
      </c>
      <c r="G326" s="502">
        <v>11291209.390000001</v>
      </c>
      <c r="H326" s="502">
        <v>1</v>
      </c>
      <c r="I326" s="502"/>
      <c r="K326" s="382"/>
    </row>
    <row r="327" spans="2:11" x14ac:dyDescent="0.25">
      <c r="B327" s="502">
        <v>116</v>
      </c>
      <c r="C327" s="502" t="s">
        <v>11</v>
      </c>
      <c r="D327" s="502" t="s">
        <v>276</v>
      </c>
      <c r="E327" s="502" t="s">
        <v>276</v>
      </c>
      <c r="F327" s="502">
        <v>11115000</v>
      </c>
      <c r="G327" s="502">
        <v>11291209.390000001</v>
      </c>
      <c r="H327" s="502">
        <v>1</v>
      </c>
      <c r="I327" s="502"/>
      <c r="K327" s="382"/>
    </row>
    <row r="328" spans="2:11" x14ac:dyDescent="0.25">
      <c r="B328" s="502">
        <v>116</v>
      </c>
      <c r="C328" s="502" t="s">
        <v>11</v>
      </c>
      <c r="D328" s="502" t="s">
        <v>276</v>
      </c>
      <c r="E328" s="502" t="s">
        <v>441</v>
      </c>
      <c r="F328" s="502">
        <v>7381000</v>
      </c>
      <c r="G328" s="502">
        <v>7527472.9199999999</v>
      </c>
      <c r="H328" s="502">
        <v>2</v>
      </c>
      <c r="I328" s="502"/>
      <c r="K328" s="382"/>
    </row>
    <row r="329" spans="2:11" x14ac:dyDescent="0.25">
      <c r="B329" s="502">
        <v>116</v>
      </c>
      <c r="C329" s="502" t="s">
        <v>11</v>
      </c>
      <c r="D329" s="502" t="s">
        <v>100</v>
      </c>
      <c r="E329" s="502" t="s">
        <v>101</v>
      </c>
      <c r="F329" s="502">
        <v>7410000</v>
      </c>
      <c r="G329" s="502">
        <v>7527472.9199999999</v>
      </c>
      <c r="H329" s="502">
        <v>1</v>
      </c>
      <c r="I329" s="502"/>
      <c r="K329" s="382"/>
    </row>
    <row r="330" spans="2:11" x14ac:dyDescent="0.25">
      <c r="B330" s="502">
        <v>116</v>
      </c>
      <c r="C330" s="502" t="s">
        <v>66</v>
      </c>
      <c r="D330" s="502" t="s">
        <v>66</v>
      </c>
      <c r="E330" s="502" t="s">
        <v>410</v>
      </c>
      <c r="F330" s="502">
        <v>11115000</v>
      </c>
      <c r="G330" s="502">
        <v>11291209.390000001</v>
      </c>
      <c r="H330" s="502">
        <v>1</v>
      </c>
      <c r="I330" s="502"/>
      <c r="K330" s="382"/>
    </row>
    <row r="331" spans="2:11" x14ac:dyDescent="0.25">
      <c r="B331" s="502">
        <v>116</v>
      </c>
      <c r="C331" s="502" t="s">
        <v>66</v>
      </c>
      <c r="D331" s="502" t="s">
        <v>66</v>
      </c>
      <c r="E331" s="502" t="s">
        <v>551</v>
      </c>
      <c r="F331" s="502">
        <v>7410000</v>
      </c>
      <c r="G331" s="502">
        <v>7527472.9199999999</v>
      </c>
      <c r="H331" s="502">
        <v>1</v>
      </c>
      <c r="I331" s="502"/>
      <c r="K331" s="382"/>
    </row>
    <row r="332" spans="2:11" x14ac:dyDescent="0.25">
      <c r="B332" s="502">
        <v>116</v>
      </c>
      <c r="C332" s="502" t="s">
        <v>66</v>
      </c>
      <c r="D332" s="502" t="s">
        <v>66</v>
      </c>
      <c r="E332" s="502" t="s">
        <v>387</v>
      </c>
      <c r="F332" s="502">
        <v>7359000</v>
      </c>
      <c r="G332" s="502">
        <v>7459970.8899999997</v>
      </c>
      <c r="H332" s="502">
        <v>1</v>
      </c>
      <c r="I332" s="502"/>
      <c r="K332" s="382"/>
    </row>
    <row r="333" spans="2:11" x14ac:dyDescent="0.25">
      <c r="B333" s="502">
        <v>116</v>
      </c>
      <c r="C333" s="502" t="s">
        <v>66</v>
      </c>
      <c r="D333" s="502" t="s">
        <v>107</v>
      </c>
      <c r="E333" s="502" t="s">
        <v>504</v>
      </c>
      <c r="F333" s="502">
        <v>7407000</v>
      </c>
      <c r="G333" s="502">
        <v>7527472.9199999999</v>
      </c>
      <c r="H333" s="502">
        <v>2</v>
      </c>
      <c r="I333" s="502"/>
      <c r="K333" s="382"/>
    </row>
    <row r="334" spans="2:11" x14ac:dyDescent="0.25">
      <c r="B334" s="502">
        <v>116</v>
      </c>
      <c r="C334" s="502" t="s">
        <v>66</v>
      </c>
      <c r="D334" s="502" t="s">
        <v>107</v>
      </c>
      <c r="E334" s="502" t="s">
        <v>491</v>
      </c>
      <c r="F334" s="502">
        <v>7410000</v>
      </c>
      <c r="G334" s="502">
        <v>7512643.6200000001</v>
      </c>
      <c r="H334" s="502">
        <v>1</v>
      </c>
      <c r="I334" s="502"/>
      <c r="K334" s="382"/>
    </row>
    <row r="335" spans="2:11" x14ac:dyDescent="0.25">
      <c r="B335" s="502">
        <v>117</v>
      </c>
      <c r="C335" s="502" t="s">
        <v>11</v>
      </c>
      <c r="D335" s="502" t="s">
        <v>129</v>
      </c>
      <c r="E335" s="502" t="s">
        <v>82</v>
      </c>
      <c r="F335" s="502">
        <v>7378000</v>
      </c>
      <c r="G335" s="502">
        <v>7559000</v>
      </c>
      <c r="H335" s="502">
        <v>1</v>
      </c>
      <c r="I335" s="502"/>
      <c r="K335" s="382"/>
    </row>
    <row r="336" spans="2:11" ht="17.25" customHeight="1" x14ac:dyDescent="0.25">
      <c r="B336" s="502">
        <v>117</v>
      </c>
      <c r="C336" s="502" t="s">
        <v>11</v>
      </c>
      <c r="D336" s="502" t="s">
        <v>129</v>
      </c>
      <c r="E336" s="502" t="s">
        <v>355</v>
      </c>
      <c r="F336" s="502">
        <v>7352000</v>
      </c>
      <c r="G336" s="502">
        <v>7578000</v>
      </c>
      <c r="H336" s="502">
        <v>1</v>
      </c>
      <c r="I336" s="502"/>
      <c r="K336" s="382"/>
    </row>
    <row r="337" spans="2:11" x14ac:dyDescent="0.25">
      <c r="B337" s="502">
        <v>117</v>
      </c>
      <c r="C337" s="502" t="s">
        <v>11</v>
      </c>
      <c r="D337" s="502" t="s">
        <v>80</v>
      </c>
      <c r="E337" s="502" t="s">
        <v>80</v>
      </c>
      <c r="F337" s="502">
        <v>6900000</v>
      </c>
      <c r="G337" s="502">
        <v>7071534.3650000002</v>
      </c>
      <c r="H337" s="502">
        <v>2</v>
      </c>
      <c r="I337" s="502"/>
      <c r="K337" s="382"/>
    </row>
    <row r="338" spans="2:11" x14ac:dyDescent="0.25">
      <c r="B338" s="502">
        <v>117</v>
      </c>
      <c r="C338" s="502" t="s">
        <v>11</v>
      </c>
      <c r="D338" s="502" t="s">
        <v>276</v>
      </c>
      <c r="E338" s="502" t="s">
        <v>276</v>
      </c>
      <c r="F338" s="502">
        <v>7272000</v>
      </c>
      <c r="G338" s="502">
        <v>7578000</v>
      </c>
      <c r="H338" s="502">
        <v>1</v>
      </c>
      <c r="I338" s="502"/>
      <c r="K338" s="382"/>
    </row>
    <row r="339" spans="2:11" x14ac:dyDescent="0.25">
      <c r="B339" s="502">
        <v>117</v>
      </c>
      <c r="C339" s="502" t="s">
        <v>11</v>
      </c>
      <c r="D339" s="502" t="s">
        <v>111</v>
      </c>
      <c r="E339" s="502" t="s">
        <v>472</v>
      </c>
      <c r="F339" s="502">
        <v>7399000</v>
      </c>
      <c r="G339" s="502">
        <v>7578000</v>
      </c>
      <c r="H339" s="502">
        <v>1</v>
      </c>
      <c r="I339" s="502"/>
      <c r="K339" s="382"/>
    </row>
    <row r="340" spans="2:11" x14ac:dyDescent="0.25">
      <c r="B340" s="502">
        <v>117</v>
      </c>
      <c r="C340" s="502" t="s">
        <v>65</v>
      </c>
      <c r="D340" s="502" t="s">
        <v>272</v>
      </c>
      <c r="E340" s="502" t="s">
        <v>511</v>
      </c>
      <c r="F340" s="502">
        <v>7410000</v>
      </c>
      <c r="G340" s="502">
        <v>7578000</v>
      </c>
      <c r="H340" s="502">
        <v>1</v>
      </c>
      <c r="I340" s="502"/>
      <c r="K340" s="382"/>
    </row>
    <row r="341" spans="2:11" x14ac:dyDescent="0.25">
      <c r="B341" s="502">
        <v>117</v>
      </c>
      <c r="C341" s="502" t="s">
        <v>66</v>
      </c>
      <c r="D341" s="502" t="s">
        <v>66</v>
      </c>
      <c r="E341" s="502" t="s">
        <v>444</v>
      </c>
      <c r="F341" s="502">
        <v>7410000</v>
      </c>
      <c r="G341" s="502">
        <v>7578000</v>
      </c>
      <c r="H341" s="502">
        <v>1</v>
      </c>
      <c r="I341" s="502"/>
      <c r="K341" s="382"/>
    </row>
    <row r="342" spans="2:11" x14ac:dyDescent="0.25">
      <c r="B342" s="502">
        <v>117</v>
      </c>
      <c r="C342" s="502" t="s">
        <v>66</v>
      </c>
      <c r="D342" s="502" t="s">
        <v>66</v>
      </c>
      <c r="E342" s="502" t="s">
        <v>552</v>
      </c>
      <c r="F342" s="502">
        <v>7410000</v>
      </c>
      <c r="G342" s="502">
        <v>7578000</v>
      </c>
      <c r="H342" s="502">
        <v>1</v>
      </c>
      <c r="I342" s="502"/>
      <c r="K342" s="382"/>
    </row>
    <row r="343" spans="2:11" x14ac:dyDescent="0.25">
      <c r="B343" s="502">
        <v>117</v>
      </c>
      <c r="C343" s="502" t="s">
        <v>66</v>
      </c>
      <c r="D343" s="502" t="s">
        <v>66</v>
      </c>
      <c r="E343" s="502" t="s">
        <v>387</v>
      </c>
      <c r="F343" s="502">
        <v>7272000</v>
      </c>
      <c r="G343" s="502">
        <v>7547000</v>
      </c>
      <c r="H343" s="502">
        <v>1</v>
      </c>
      <c r="I343" s="502"/>
      <c r="K343" s="382"/>
    </row>
    <row r="344" spans="2:11" x14ac:dyDescent="0.25">
      <c r="B344" s="502">
        <v>117</v>
      </c>
      <c r="C344" s="502" t="s">
        <v>66</v>
      </c>
      <c r="D344" s="502" t="s">
        <v>66</v>
      </c>
      <c r="E344" s="502" t="s">
        <v>553</v>
      </c>
      <c r="F344" s="502">
        <v>7410000</v>
      </c>
      <c r="G344" s="502">
        <v>7578000</v>
      </c>
      <c r="H344" s="502">
        <v>1</v>
      </c>
      <c r="I344" s="502"/>
      <c r="K344" s="382"/>
    </row>
    <row r="345" spans="2:11" x14ac:dyDescent="0.25">
      <c r="B345" s="502">
        <v>117</v>
      </c>
      <c r="C345" s="502" t="s">
        <v>66</v>
      </c>
      <c r="D345" s="502" t="s">
        <v>66</v>
      </c>
      <c r="E345" s="502" t="s">
        <v>424</v>
      </c>
      <c r="F345" s="502">
        <v>5901000</v>
      </c>
      <c r="G345" s="502">
        <v>7578000</v>
      </c>
      <c r="H345" s="502">
        <v>1</v>
      </c>
      <c r="I345" s="502"/>
      <c r="K345" s="382"/>
    </row>
    <row r="346" spans="2:11" x14ac:dyDescent="0.25">
      <c r="B346" s="502">
        <v>117</v>
      </c>
      <c r="C346" s="502" t="s">
        <v>66</v>
      </c>
      <c r="D346" s="502" t="s">
        <v>125</v>
      </c>
      <c r="E346" s="502" t="s">
        <v>429</v>
      </c>
      <c r="F346" s="502">
        <v>7410000</v>
      </c>
      <c r="G346" s="502">
        <v>7578000</v>
      </c>
      <c r="H346" s="502">
        <v>1</v>
      </c>
      <c r="I346" s="502"/>
      <c r="K346" s="382"/>
    </row>
    <row r="347" spans="2:11" x14ac:dyDescent="0.25">
      <c r="B347" s="502">
        <v>117</v>
      </c>
      <c r="C347" s="502" t="s">
        <v>66</v>
      </c>
      <c r="D347" s="502" t="s">
        <v>125</v>
      </c>
      <c r="E347" s="502" t="s">
        <v>265</v>
      </c>
      <c r="F347" s="502">
        <v>7410000</v>
      </c>
      <c r="G347" s="502">
        <v>7578000</v>
      </c>
      <c r="H347" s="502">
        <v>2</v>
      </c>
      <c r="I347" s="502"/>
      <c r="K347" s="382"/>
    </row>
    <row r="348" spans="2:11" x14ac:dyDescent="0.25">
      <c r="B348" s="502">
        <v>4</v>
      </c>
      <c r="C348" s="502" t="s">
        <v>127</v>
      </c>
      <c r="D348" s="502" t="s">
        <v>75</v>
      </c>
      <c r="E348" s="502" t="s">
        <v>469</v>
      </c>
      <c r="F348" s="502">
        <v>5045000</v>
      </c>
      <c r="G348" s="502">
        <v>59671895.509999998</v>
      </c>
      <c r="H348" s="502">
        <v>1</v>
      </c>
      <c r="I348" s="502"/>
      <c r="K348" s="382"/>
    </row>
    <row r="349" spans="2:11" x14ac:dyDescent="0.25">
      <c r="B349" s="502">
        <v>4</v>
      </c>
      <c r="C349" s="502" t="s">
        <v>127</v>
      </c>
      <c r="D349" s="502" t="s">
        <v>75</v>
      </c>
      <c r="E349" s="502" t="s">
        <v>554</v>
      </c>
      <c r="F349" s="502">
        <v>5974000</v>
      </c>
      <c r="G349" s="502">
        <v>38312000</v>
      </c>
      <c r="H349" s="502">
        <v>1</v>
      </c>
      <c r="I349" s="502"/>
      <c r="K349" s="382"/>
    </row>
    <row r="350" spans="2:11" x14ac:dyDescent="0.25">
      <c r="B350" s="502">
        <v>4</v>
      </c>
      <c r="C350" s="502" t="s">
        <v>127</v>
      </c>
      <c r="D350" s="502" t="s">
        <v>98</v>
      </c>
      <c r="E350" s="502" t="s">
        <v>406</v>
      </c>
      <c r="F350" s="502">
        <v>7394000</v>
      </c>
      <c r="G350" s="502">
        <v>7560000</v>
      </c>
      <c r="H350" s="502">
        <v>1</v>
      </c>
      <c r="I350" s="502"/>
      <c r="K350" s="382"/>
    </row>
    <row r="351" spans="2:11" x14ac:dyDescent="0.25">
      <c r="B351" s="502">
        <v>4</v>
      </c>
      <c r="C351" s="502" t="s">
        <v>127</v>
      </c>
      <c r="D351" s="502" t="s">
        <v>98</v>
      </c>
      <c r="E351" s="502" t="s">
        <v>378</v>
      </c>
      <c r="F351" s="502">
        <v>5269000</v>
      </c>
      <c r="G351" s="502">
        <v>56328000</v>
      </c>
      <c r="H351" s="502">
        <v>1</v>
      </c>
      <c r="I351" s="502"/>
      <c r="K351" s="382"/>
    </row>
    <row r="352" spans="2:11" x14ac:dyDescent="0.25">
      <c r="B352" s="502">
        <v>4</v>
      </c>
      <c r="C352" s="502" t="s">
        <v>127</v>
      </c>
      <c r="D352" s="502" t="s">
        <v>393</v>
      </c>
      <c r="E352" s="502" t="s">
        <v>555</v>
      </c>
      <c r="F352" s="502">
        <v>7410000</v>
      </c>
      <c r="G352" s="502">
        <v>7530000</v>
      </c>
      <c r="H352" s="502">
        <v>1</v>
      </c>
      <c r="I352" s="502"/>
      <c r="K352" s="382"/>
    </row>
    <row r="353" spans="2:11" x14ac:dyDescent="0.25">
      <c r="B353" s="502">
        <v>4</v>
      </c>
      <c r="C353" s="502" t="s">
        <v>127</v>
      </c>
      <c r="D353" s="502" t="s">
        <v>489</v>
      </c>
      <c r="E353" s="502" t="s">
        <v>78</v>
      </c>
      <c r="F353" s="502">
        <v>7410000</v>
      </c>
      <c r="G353" s="502">
        <v>7560000</v>
      </c>
      <c r="H353" s="502">
        <v>1</v>
      </c>
      <c r="I353" s="502"/>
      <c r="K353" s="382"/>
    </row>
    <row r="354" spans="2:11" x14ac:dyDescent="0.25">
      <c r="B354" s="502">
        <v>4</v>
      </c>
      <c r="C354" s="502" t="s">
        <v>127</v>
      </c>
      <c r="D354" s="502" t="s">
        <v>347</v>
      </c>
      <c r="E354" s="502" t="s">
        <v>556</v>
      </c>
      <c r="F354" s="502">
        <v>7260000</v>
      </c>
      <c r="G354" s="502">
        <v>7410000</v>
      </c>
      <c r="H354" s="502">
        <v>1</v>
      </c>
      <c r="I354" s="502"/>
      <c r="K354" s="382"/>
    </row>
    <row r="355" spans="2:11" x14ac:dyDescent="0.25">
      <c r="B355" s="502">
        <v>4</v>
      </c>
      <c r="C355" s="502" t="s">
        <v>127</v>
      </c>
      <c r="D355" s="502" t="s">
        <v>135</v>
      </c>
      <c r="E355" s="502" t="s">
        <v>99</v>
      </c>
      <c r="F355" s="502">
        <v>7410000</v>
      </c>
      <c r="G355" s="502">
        <v>7530000</v>
      </c>
      <c r="H355" s="502">
        <v>1</v>
      </c>
      <c r="I355" s="502"/>
      <c r="K355" s="382"/>
    </row>
    <row r="356" spans="2:11" x14ac:dyDescent="0.25">
      <c r="B356" s="502">
        <v>4</v>
      </c>
      <c r="C356" s="502" t="s">
        <v>127</v>
      </c>
      <c r="D356" s="502" t="s">
        <v>135</v>
      </c>
      <c r="E356" s="502" t="s">
        <v>76</v>
      </c>
      <c r="F356" s="502">
        <v>7040000</v>
      </c>
      <c r="G356" s="502">
        <v>16100100</v>
      </c>
      <c r="H356" s="502">
        <v>1</v>
      </c>
      <c r="I356" s="502"/>
      <c r="K356" s="382"/>
    </row>
    <row r="357" spans="2:11" x14ac:dyDescent="0.25">
      <c r="B357" s="502">
        <v>4</v>
      </c>
      <c r="C357" s="502" t="s">
        <v>127</v>
      </c>
      <c r="D357" s="502" t="s">
        <v>135</v>
      </c>
      <c r="E357" s="502" t="s">
        <v>77</v>
      </c>
      <c r="F357" s="502">
        <v>10650000</v>
      </c>
      <c r="G357" s="502">
        <v>10800000</v>
      </c>
      <c r="H357" s="502">
        <v>1</v>
      </c>
      <c r="I357" s="502"/>
      <c r="K357" s="382"/>
    </row>
    <row r="358" spans="2:11" x14ac:dyDescent="0.25">
      <c r="B358" s="502">
        <v>4</v>
      </c>
      <c r="C358" s="502" t="s">
        <v>127</v>
      </c>
      <c r="D358" s="502" t="s">
        <v>135</v>
      </c>
      <c r="E358" s="502" t="s">
        <v>505</v>
      </c>
      <c r="F358" s="502">
        <v>11115000</v>
      </c>
      <c r="G358" s="502">
        <v>11265000</v>
      </c>
      <c r="H358" s="502">
        <v>2</v>
      </c>
      <c r="I358" s="502"/>
      <c r="K358" s="382"/>
    </row>
    <row r="359" spans="2:11" x14ac:dyDescent="0.25">
      <c r="B359" s="502">
        <v>4</v>
      </c>
      <c r="C359" s="502" t="s">
        <v>127</v>
      </c>
      <c r="D359" s="502" t="s">
        <v>425</v>
      </c>
      <c r="E359" s="502" t="s">
        <v>265</v>
      </c>
      <c r="F359" s="502">
        <v>7404000</v>
      </c>
      <c r="G359" s="502">
        <v>7540000</v>
      </c>
      <c r="H359" s="502">
        <v>1</v>
      </c>
      <c r="I359" s="502"/>
      <c r="K359" s="382"/>
    </row>
    <row r="360" spans="2:11" x14ac:dyDescent="0.25">
      <c r="B360" s="502">
        <v>4</v>
      </c>
      <c r="C360" s="502" t="s">
        <v>11</v>
      </c>
      <c r="D360" s="502" t="s">
        <v>11</v>
      </c>
      <c r="E360" s="502" t="s">
        <v>127</v>
      </c>
      <c r="F360" s="502">
        <v>5557500</v>
      </c>
      <c r="G360" s="502">
        <v>9397500</v>
      </c>
      <c r="H360" s="502">
        <v>2</v>
      </c>
      <c r="I360" s="502"/>
      <c r="K360" s="382"/>
    </row>
    <row r="361" spans="2:11" x14ac:dyDescent="0.25">
      <c r="B361" s="502">
        <v>4</v>
      </c>
      <c r="C361" s="502" t="s">
        <v>11</v>
      </c>
      <c r="D361" s="502" t="s">
        <v>11</v>
      </c>
      <c r="E361" s="502" t="s">
        <v>78</v>
      </c>
      <c r="F361" s="502">
        <v>6199000</v>
      </c>
      <c r="G361" s="502">
        <v>54341000</v>
      </c>
      <c r="H361" s="502">
        <v>1</v>
      </c>
      <c r="I361" s="502"/>
      <c r="K361" s="382"/>
    </row>
    <row r="362" spans="2:11" x14ac:dyDescent="0.25">
      <c r="B362" s="502">
        <v>4</v>
      </c>
      <c r="C362" s="502" t="s">
        <v>11</v>
      </c>
      <c r="D362" s="502" t="s">
        <v>129</v>
      </c>
      <c r="E362" s="502" t="s">
        <v>136</v>
      </c>
      <c r="F362" s="502">
        <v>7406000</v>
      </c>
      <c r="G362" s="502">
        <v>7780000</v>
      </c>
      <c r="H362" s="502">
        <v>3</v>
      </c>
      <c r="I362" s="502"/>
      <c r="K362" s="382"/>
    </row>
    <row r="363" spans="2:11" x14ac:dyDescent="0.25">
      <c r="B363" s="502">
        <v>4</v>
      </c>
      <c r="C363" s="502" t="s">
        <v>11</v>
      </c>
      <c r="D363" s="502" t="s">
        <v>129</v>
      </c>
      <c r="E363" s="502" t="s">
        <v>409</v>
      </c>
      <c r="F363" s="502">
        <v>7410000</v>
      </c>
      <c r="G363" s="502">
        <v>7560000</v>
      </c>
      <c r="H363" s="502">
        <v>1</v>
      </c>
      <c r="I363" s="502"/>
      <c r="K363" s="382"/>
    </row>
    <row r="364" spans="2:11" x14ac:dyDescent="0.25">
      <c r="B364" s="502">
        <v>4</v>
      </c>
      <c r="C364" s="502" t="s">
        <v>11</v>
      </c>
      <c r="D364" s="502" t="s">
        <v>79</v>
      </c>
      <c r="E364" s="502" t="s">
        <v>150</v>
      </c>
      <c r="F364" s="502">
        <v>7410000</v>
      </c>
      <c r="G364" s="502">
        <v>7530000</v>
      </c>
      <c r="H364" s="502">
        <v>1</v>
      </c>
      <c r="I364" s="502"/>
      <c r="K364" s="382"/>
    </row>
    <row r="365" spans="2:11" x14ac:dyDescent="0.25">
      <c r="B365" s="502">
        <v>4</v>
      </c>
      <c r="C365" s="502" t="s">
        <v>11</v>
      </c>
      <c r="D365" s="502" t="s">
        <v>100</v>
      </c>
      <c r="E365" s="502" t="s">
        <v>101</v>
      </c>
      <c r="F365" s="502">
        <v>7410000</v>
      </c>
      <c r="G365" s="502">
        <v>7530000</v>
      </c>
      <c r="H365" s="502">
        <v>1</v>
      </c>
      <c r="I365" s="502"/>
      <c r="K365" s="382"/>
    </row>
    <row r="366" spans="2:11" x14ac:dyDescent="0.25">
      <c r="B366" s="502">
        <v>4</v>
      </c>
      <c r="C366" s="502" t="s">
        <v>11</v>
      </c>
      <c r="D366" s="502" t="s">
        <v>100</v>
      </c>
      <c r="E366" s="502" t="s">
        <v>120</v>
      </c>
      <c r="F366" s="502">
        <v>7407000</v>
      </c>
      <c r="G366" s="502">
        <v>7530000</v>
      </c>
      <c r="H366" s="502">
        <v>2</v>
      </c>
      <c r="I366" s="502"/>
      <c r="K366" s="382"/>
    </row>
    <row r="367" spans="2:11" x14ac:dyDescent="0.25">
      <c r="B367" s="502">
        <v>4</v>
      </c>
      <c r="C367" s="502" t="s">
        <v>11</v>
      </c>
      <c r="D367" s="502" t="s">
        <v>100</v>
      </c>
      <c r="E367" s="502" t="s">
        <v>121</v>
      </c>
      <c r="F367" s="502">
        <v>6971000</v>
      </c>
      <c r="G367" s="502">
        <v>7530000</v>
      </c>
      <c r="H367" s="502">
        <v>1</v>
      </c>
      <c r="I367" s="502"/>
      <c r="K367" s="382"/>
    </row>
    <row r="368" spans="2:11" x14ac:dyDescent="0.25">
      <c r="B368" s="502">
        <v>4</v>
      </c>
      <c r="C368" s="502" t="s">
        <v>11</v>
      </c>
      <c r="D368" s="502" t="s">
        <v>100</v>
      </c>
      <c r="E368" s="502" t="s">
        <v>122</v>
      </c>
      <c r="F368" s="502">
        <v>7408500</v>
      </c>
      <c r="G368" s="502">
        <v>9312500</v>
      </c>
      <c r="H368" s="502">
        <v>4</v>
      </c>
      <c r="I368" s="502"/>
      <c r="K368" s="382"/>
    </row>
    <row r="369" spans="2:11" x14ac:dyDescent="0.25">
      <c r="B369" s="502">
        <v>4</v>
      </c>
      <c r="C369" s="502" t="s">
        <v>11</v>
      </c>
      <c r="D369" s="502" t="s">
        <v>100</v>
      </c>
      <c r="E369" s="502" t="s">
        <v>137</v>
      </c>
      <c r="F369" s="502">
        <v>7410000</v>
      </c>
      <c r="G369" s="502">
        <v>7530000</v>
      </c>
      <c r="H369" s="502">
        <v>2</v>
      </c>
      <c r="I369" s="502"/>
      <c r="K369" s="382"/>
    </row>
    <row r="370" spans="2:11" x14ac:dyDescent="0.25">
      <c r="B370" s="502">
        <v>4</v>
      </c>
      <c r="C370" s="502" t="s">
        <v>11</v>
      </c>
      <c r="D370" s="502" t="s">
        <v>100</v>
      </c>
      <c r="E370" s="502" t="s">
        <v>147</v>
      </c>
      <c r="F370" s="502">
        <v>7390666.6666666698</v>
      </c>
      <c r="G370" s="502">
        <v>7530000</v>
      </c>
      <c r="H370" s="502">
        <v>3</v>
      </c>
      <c r="I370" s="502"/>
      <c r="K370" s="382"/>
    </row>
    <row r="371" spans="2:11" x14ac:dyDescent="0.25">
      <c r="B371" s="502">
        <v>4</v>
      </c>
      <c r="C371" s="502" t="s">
        <v>11</v>
      </c>
      <c r="D371" s="502" t="s">
        <v>100</v>
      </c>
      <c r="E371" s="502" t="s">
        <v>557</v>
      </c>
      <c r="F371" s="502">
        <v>7404500</v>
      </c>
      <c r="G371" s="502">
        <v>7530000</v>
      </c>
      <c r="H371" s="502">
        <v>4</v>
      </c>
      <c r="I371" s="502"/>
      <c r="K371" s="382"/>
    </row>
    <row r="372" spans="2:11" x14ac:dyDescent="0.25">
      <c r="B372" s="502">
        <v>4</v>
      </c>
      <c r="C372" s="502" t="s">
        <v>11</v>
      </c>
      <c r="D372" s="502" t="s">
        <v>100</v>
      </c>
      <c r="E372" s="502" t="s">
        <v>123</v>
      </c>
      <c r="F372" s="502">
        <v>7410000</v>
      </c>
      <c r="G372" s="502">
        <v>7530000</v>
      </c>
      <c r="H372" s="502">
        <v>1</v>
      </c>
      <c r="I372" s="502"/>
      <c r="K372" s="382"/>
    </row>
    <row r="373" spans="2:11" x14ac:dyDescent="0.25">
      <c r="B373" s="502">
        <v>4</v>
      </c>
      <c r="C373" s="502" t="s">
        <v>11</v>
      </c>
      <c r="D373" s="502" t="s">
        <v>81</v>
      </c>
      <c r="E373" s="502" t="s">
        <v>81</v>
      </c>
      <c r="F373" s="502">
        <v>7365000</v>
      </c>
      <c r="G373" s="502">
        <v>7560000</v>
      </c>
      <c r="H373" s="502">
        <v>2</v>
      </c>
      <c r="I373" s="502"/>
      <c r="K373" s="382"/>
    </row>
    <row r="374" spans="2:11" x14ac:dyDescent="0.25">
      <c r="B374" s="502">
        <v>4</v>
      </c>
      <c r="C374" s="502" t="s">
        <v>11</v>
      </c>
      <c r="D374" s="502" t="s">
        <v>81</v>
      </c>
      <c r="E374" s="502" t="s">
        <v>286</v>
      </c>
      <c r="F374" s="502">
        <v>7410000</v>
      </c>
      <c r="G374" s="502">
        <v>7560000</v>
      </c>
      <c r="H374" s="502">
        <v>1</v>
      </c>
      <c r="I374" s="502"/>
      <c r="K374" s="382"/>
    </row>
    <row r="375" spans="2:11" x14ac:dyDescent="0.25">
      <c r="B375" s="502">
        <v>4</v>
      </c>
      <c r="C375" s="502" t="s">
        <v>11</v>
      </c>
      <c r="D375" s="502" t="s">
        <v>81</v>
      </c>
      <c r="E375" s="502" t="s">
        <v>142</v>
      </c>
      <c r="F375" s="502">
        <v>7404800</v>
      </c>
      <c r="G375" s="502">
        <v>7560000</v>
      </c>
      <c r="H375" s="502">
        <v>5</v>
      </c>
      <c r="I375" s="502"/>
      <c r="K375" s="382"/>
    </row>
    <row r="376" spans="2:11" x14ac:dyDescent="0.25">
      <c r="B376" s="502">
        <v>4</v>
      </c>
      <c r="C376" s="502" t="s">
        <v>11</v>
      </c>
      <c r="D376" s="502" t="s">
        <v>81</v>
      </c>
      <c r="E376" s="502" t="s">
        <v>116</v>
      </c>
      <c r="F376" s="502">
        <v>7324500</v>
      </c>
      <c r="G376" s="502">
        <v>7560000</v>
      </c>
      <c r="H376" s="502">
        <v>2</v>
      </c>
      <c r="I376" s="502"/>
      <c r="K376" s="382"/>
    </row>
    <row r="377" spans="2:11" x14ac:dyDescent="0.25">
      <c r="B377" s="502">
        <v>4</v>
      </c>
      <c r="C377" s="502" t="s">
        <v>11</v>
      </c>
      <c r="D377" s="502" t="s">
        <v>81</v>
      </c>
      <c r="E377" s="502" t="s">
        <v>336</v>
      </c>
      <c r="F377" s="502">
        <v>7410000</v>
      </c>
      <c r="G377" s="502">
        <v>7560000</v>
      </c>
      <c r="H377" s="502">
        <v>1</v>
      </c>
      <c r="I377" s="502"/>
      <c r="K377" s="382"/>
    </row>
    <row r="378" spans="2:11" x14ac:dyDescent="0.25">
      <c r="B378" s="502">
        <v>4</v>
      </c>
      <c r="C378" s="502" t="s">
        <v>11</v>
      </c>
      <c r="D378" s="502" t="s">
        <v>81</v>
      </c>
      <c r="E378" s="502" t="s">
        <v>110</v>
      </c>
      <c r="F378" s="502">
        <v>7410000</v>
      </c>
      <c r="G378" s="502">
        <v>7560000</v>
      </c>
      <c r="H378" s="502">
        <v>2</v>
      </c>
      <c r="I378" s="502"/>
      <c r="K378" s="382"/>
    </row>
    <row r="379" spans="2:11" x14ac:dyDescent="0.25">
      <c r="B379" s="502">
        <v>4</v>
      </c>
      <c r="C379" s="502" t="s">
        <v>11</v>
      </c>
      <c r="D379" s="502" t="s">
        <v>102</v>
      </c>
      <c r="E379" s="502" t="s">
        <v>102</v>
      </c>
      <c r="F379" s="502">
        <v>7305600</v>
      </c>
      <c r="G379" s="502">
        <v>7530000</v>
      </c>
      <c r="H379" s="502">
        <v>5</v>
      </c>
      <c r="I379" s="502"/>
      <c r="K379" s="382"/>
    </row>
    <row r="380" spans="2:11" x14ac:dyDescent="0.25">
      <c r="B380" s="502">
        <v>4</v>
      </c>
      <c r="C380" s="502" t="s">
        <v>11</v>
      </c>
      <c r="D380" s="502" t="s">
        <v>102</v>
      </c>
      <c r="E380" s="502" t="s">
        <v>438</v>
      </c>
      <c r="F380" s="502">
        <v>7406333.3333333302</v>
      </c>
      <c r="G380" s="502">
        <v>7530000</v>
      </c>
      <c r="H380" s="502">
        <v>3</v>
      </c>
      <c r="I380" s="502"/>
      <c r="K380" s="382"/>
    </row>
    <row r="381" spans="2:11" x14ac:dyDescent="0.25">
      <c r="B381" s="502">
        <v>4</v>
      </c>
      <c r="C381" s="502" t="s">
        <v>11</v>
      </c>
      <c r="D381" s="502" t="s">
        <v>111</v>
      </c>
      <c r="E381" s="502" t="s">
        <v>78</v>
      </c>
      <c r="F381" s="502">
        <v>9262500</v>
      </c>
      <c r="G381" s="502">
        <v>9397500</v>
      </c>
      <c r="H381" s="502">
        <v>2</v>
      </c>
      <c r="I381" s="502"/>
      <c r="K381" s="382"/>
    </row>
    <row r="382" spans="2:11" x14ac:dyDescent="0.25">
      <c r="B382" s="502">
        <v>4</v>
      </c>
      <c r="C382" s="502" t="s">
        <v>11</v>
      </c>
      <c r="D382" s="502" t="s">
        <v>111</v>
      </c>
      <c r="E382" s="502" t="s">
        <v>287</v>
      </c>
      <c r="F382" s="502">
        <v>7190500</v>
      </c>
      <c r="G382" s="502">
        <v>8295470.3899999997</v>
      </c>
      <c r="H382" s="502">
        <v>2</v>
      </c>
      <c r="I382" s="502"/>
      <c r="K382" s="382"/>
    </row>
    <row r="383" spans="2:11" x14ac:dyDescent="0.25">
      <c r="B383" s="502">
        <v>4</v>
      </c>
      <c r="C383" s="502" t="s">
        <v>12</v>
      </c>
      <c r="D383" s="502" t="s">
        <v>12</v>
      </c>
      <c r="E383" s="502" t="s">
        <v>492</v>
      </c>
      <c r="F383" s="502">
        <v>7260000</v>
      </c>
      <c r="G383" s="502">
        <v>7380000</v>
      </c>
      <c r="H383" s="502">
        <v>1</v>
      </c>
      <c r="I383" s="502"/>
      <c r="K383" s="382"/>
    </row>
    <row r="384" spans="2:11" x14ac:dyDescent="0.25">
      <c r="B384" s="502">
        <v>4</v>
      </c>
      <c r="C384" s="502" t="s">
        <v>12</v>
      </c>
      <c r="D384" s="502" t="s">
        <v>12</v>
      </c>
      <c r="E384" s="502" t="s">
        <v>379</v>
      </c>
      <c r="F384" s="502">
        <v>7260000</v>
      </c>
      <c r="G384" s="502">
        <v>7400000</v>
      </c>
      <c r="H384" s="502">
        <v>1</v>
      </c>
      <c r="I384" s="502"/>
      <c r="K384" s="382"/>
    </row>
    <row r="385" spans="2:11" x14ac:dyDescent="0.25">
      <c r="B385" s="502">
        <v>4</v>
      </c>
      <c r="C385" s="502" t="s">
        <v>12</v>
      </c>
      <c r="D385" s="502" t="s">
        <v>12</v>
      </c>
      <c r="E385" s="502" t="s">
        <v>352</v>
      </c>
      <c r="F385" s="502">
        <v>5744666.6666666698</v>
      </c>
      <c r="G385" s="502">
        <v>42150649.596666701</v>
      </c>
      <c r="H385" s="502">
        <v>9</v>
      </c>
      <c r="I385" s="502"/>
      <c r="K385" s="382"/>
    </row>
    <row r="386" spans="2:11" x14ac:dyDescent="0.25">
      <c r="B386" s="502">
        <v>4</v>
      </c>
      <c r="C386" s="502" t="s">
        <v>12</v>
      </c>
      <c r="D386" s="502" t="s">
        <v>12</v>
      </c>
      <c r="E386" s="502" t="s">
        <v>548</v>
      </c>
      <c r="F386" s="502">
        <v>7404000</v>
      </c>
      <c r="G386" s="502">
        <v>7559938.6200000001</v>
      </c>
      <c r="H386" s="502">
        <v>1</v>
      </c>
      <c r="I386" s="502"/>
      <c r="K386" s="382"/>
    </row>
    <row r="387" spans="2:11" x14ac:dyDescent="0.25">
      <c r="B387" s="502">
        <v>4</v>
      </c>
      <c r="C387" s="502" t="s">
        <v>12</v>
      </c>
      <c r="D387" s="502" t="s">
        <v>12</v>
      </c>
      <c r="E387" s="502" t="s">
        <v>481</v>
      </c>
      <c r="F387" s="502">
        <v>4864000</v>
      </c>
      <c r="G387" s="502">
        <v>7540000</v>
      </c>
      <c r="H387" s="502">
        <v>3</v>
      </c>
      <c r="I387" s="502"/>
      <c r="K387" s="382"/>
    </row>
    <row r="388" spans="2:11" x14ac:dyDescent="0.25">
      <c r="B388" s="502">
        <v>4</v>
      </c>
      <c r="C388" s="502" t="s">
        <v>12</v>
      </c>
      <c r="D388" s="502" t="s">
        <v>12</v>
      </c>
      <c r="E388" s="502" t="s">
        <v>350</v>
      </c>
      <c r="F388" s="502">
        <v>5994250</v>
      </c>
      <c r="G388" s="502">
        <v>41106322.104999997</v>
      </c>
      <c r="H388" s="502">
        <v>4</v>
      </c>
      <c r="I388" s="502"/>
      <c r="K388" s="382"/>
    </row>
    <row r="389" spans="2:11" x14ac:dyDescent="0.25">
      <c r="B389" s="502">
        <v>4</v>
      </c>
      <c r="C389" s="502" t="s">
        <v>12</v>
      </c>
      <c r="D389" s="502" t="s">
        <v>12</v>
      </c>
      <c r="E389" s="502" t="s">
        <v>558</v>
      </c>
      <c r="F389" s="502">
        <v>6519000</v>
      </c>
      <c r="G389" s="502">
        <v>36264000</v>
      </c>
      <c r="H389" s="502">
        <v>1</v>
      </c>
      <c r="I389" s="502"/>
      <c r="K389" s="382"/>
    </row>
    <row r="390" spans="2:11" x14ac:dyDescent="0.25">
      <c r="B390" s="502">
        <v>4</v>
      </c>
      <c r="C390" s="502" t="s">
        <v>12</v>
      </c>
      <c r="D390" s="502" t="s">
        <v>12</v>
      </c>
      <c r="E390" s="502" t="s">
        <v>499</v>
      </c>
      <c r="F390" s="502">
        <v>6204000</v>
      </c>
      <c r="G390" s="502">
        <v>38290858.920000002</v>
      </c>
      <c r="H390" s="502">
        <v>3</v>
      </c>
      <c r="I390" s="502"/>
      <c r="K390" s="382"/>
    </row>
    <row r="391" spans="2:11" x14ac:dyDescent="0.25">
      <c r="B391" s="502">
        <v>4</v>
      </c>
      <c r="C391" s="502" t="s">
        <v>12</v>
      </c>
      <c r="D391" s="502" t="s">
        <v>351</v>
      </c>
      <c r="E391" s="502" t="s">
        <v>351</v>
      </c>
      <c r="F391" s="502">
        <v>6992600</v>
      </c>
      <c r="G391" s="502">
        <v>21099334.219999999</v>
      </c>
      <c r="H391" s="502">
        <v>5</v>
      </c>
      <c r="I391" s="502"/>
      <c r="K391" s="382"/>
    </row>
    <row r="392" spans="2:11" x14ac:dyDescent="0.25">
      <c r="B392" s="502">
        <v>4</v>
      </c>
      <c r="C392" s="502" t="s">
        <v>12</v>
      </c>
      <c r="D392" s="502" t="s">
        <v>351</v>
      </c>
      <c r="E392" s="502" t="s">
        <v>485</v>
      </c>
      <c r="F392" s="502">
        <v>4917000</v>
      </c>
      <c r="G392" s="502">
        <v>63995189.609999999</v>
      </c>
      <c r="H392" s="502">
        <v>1</v>
      </c>
      <c r="I392" s="502"/>
      <c r="K392" s="382"/>
    </row>
    <row r="393" spans="2:11" x14ac:dyDescent="0.25">
      <c r="B393" s="502">
        <v>4</v>
      </c>
      <c r="C393" s="502" t="s">
        <v>12</v>
      </c>
      <c r="D393" s="502" t="s">
        <v>351</v>
      </c>
      <c r="E393" s="502" t="s">
        <v>509</v>
      </c>
      <c r="F393" s="502">
        <v>7065500</v>
      </c>
      <c r="G393" s="502">
        <v>14205000</v>
      </c>
      <c r="H393" s="502">
        <v>2</v>
      </c>
      <c r="I393" s="502"/>
      <c r="K393" s="382"/>
    </row>
    <row r="394" spans="2:11" x14ac:dyDescent="0.25">
      <c r="B394" s="502">
        <v>4</v>
      </c>
      <c r="C394" s="502" t="s">
        <v>12</v>
      </c>
      <c r="D394" s="502" t="s">
        <v>264</v>
      </c>
      <c r="E394" s="502" t="s">
        <v>342</v>
      </c>
      <c r="F394" s="502">
        <v>5878333.3333333302</v>
      </c>
      <c r="G394" s="502">
        <v>41324000</v>
      </c>
      <c r="H394" s="502">
        <v>3</v>
      </c>
      <c r="I394" s="502"/>
      <c r="K394" s="382"/>
    </row>
    <row r="395" spans="2:11" x14ac:dyDescent="0.25">
      <c r="B395" s="502">
        <v>4</v>
      </c>
      <c r="C395" s="502" t="s">
        <v>12</v>
      </c>
      <c r="D395" s="502" t="s">
        <v>264</v>
      </c>
      <c r="E395" s="502" t="s">
        <v>506</v>
      </c>
      <c r="F395" s="502">
        <v>6022500</v>
      </c>
      <c r="G395" s="502">
        <v>46070834.344999999</v>
      </c>
      <c r="H395" s="502">
        <v>2</v>
      </c>
      <c r="I395" s="510"/>
      <c r="K395" s="511"/>
    </row>
    <row r="396" spans="2:11" x14ac:dyDescent="0.25">
      <c r="B396" s="502">
        <v>4</v>
      </c>
      <c r="C396" s="502" t="s">
        <v>12</v>
      </c>
      <c r="D396" s="502" t="s">
        <v>131</v>
      </c>
      <c r="E396" s="502" t="s">
        <v>385</v>
      </c>
      <c r="F396" s="502">
        <v>6199000</v>
      </c>
      <c r="G396" s="502">
        <v>37239005.409999996</v>
      </c>
      <c r="H396" s="502">
        <v>1</v>
      </c>
      <c r="I396" s="510"/>
      <c r="K396" s="511"/>
    </row>
    <row r="397" spans="2:11" x14ac:dyDescent="0.25">
      <c r="B397" s="502">
        <v>4</v>
      </c>
      <c r="C397" s="502" t="s">
        <v>12</v>
      </c>
      <c r="D397" s="502" t="s">
        <v>131</v>
      </c>
      <c r="E397" s="502" t="s">
        <v>486</v>
      </c>
      <c r="F397" s="502">
        <v>5398000</v>
      </c>
      <c r="G397" s="502">
        <v>16300040.529999999</v>
      </c>
      <c r="H397" s="502">
        <v>1</v>
      </c>
      <c r="I397" s="510"/>
      <c r="K397" s="511"/>
    </row>
    <row r="398" spans="2:11" x14ac:dyDescent="0.25">
      <c r="B398" s="502">
        <v>4</v>
      </c>
      <c r="C398" s="502" t="s">
        <v>12</v>
      </c>
      <c r="D398" s="502" t="s">
        <v>83</v>
      </c>
      <c r="E398" s="502" t="s">
        <v>83</v>
      </c>
      <c r="F398" s="502">
        <v>6888000</v>
      </c>
      <c r="G398" s="502">
        <v>15881057.324999999</v>
      </c>
      <c r="H398" s="502">
        <v>2</v>
      </c>
      <c r="I398" s="510"/>
      <c r="K398" s="511"/>
    </row>
    <row r="399" spans="2:11" x14ac:dyDescent="0.25">
      <c r="B399" s="502">
        <v>4</v>
      </c>
      <c r="C399" s="502" t="s">
        <v>12</v>
      </c>
      <c r="D399" s="502" t="s">
        <v>83</v>
      </c>
      <c r="E399" s="502" t="s">
        <v>93</v>
      </c>
      <c r="F399" s="502">
        <v>7260000</v>
      </c>
      <c r="G399" s="502">
        <v>7380000</v>
      </c>
      <c r="H399" s="502">
        <v>1</v>
      </c>
      <c r="I399" s="510"/>
      <c r="K399" s="511"/>
    </row>
    <row r="400" spans="2:11" x14ac:dyDescent="0.25">
      <c r="B400" s="502">
        <v>4</v>
      </c>
      <c r="C400" s="502" t="s">
        <v>12</v>
      </c>
      <c r="D400" s="502" t="s">
        <v>83</v>
      </c>
      <c r="E400" s="502" t="s">
        <v>84</v>
      </c>
      <c r="F400" s="502">
        <v>7245000</v>
      </c>
      <c r="G400" s="502">
        <v>7390000</v>
      </c>
      <c r="H400" s="502">
        <v>1</v>
      </c>
      <c r="I400" s="510"/>
      <c r="K400" s="511"/>
    </row>
    <row r="401" spans="2:11" x14ac:dyDescent="0.25">
      <c r="B401" s="502">
        <v>4</v>
      </c>
      <c r="C401" s="502" t="s">
        <v>12</v>
      </c>
      <c r="D401" s="502" t="s">
        <v>83</v>
      </c>
      <c r="E401" s="502" t="s">
        <v>436</v>
      </c>
      <c r="F401" s="502">
        <v>7310000</v>
      </c>
      <c r="G401" s="502">
        <v>7446666.6666666698</v>
      </c>
      <c r="H401" s="502">
        <v>3</v>
      </c>
      <c r="I401" s="510"/>
      <c r="K401" s="511"/>
    </row>
    <row r="402" spans="2:11" x14ac:dyDescent="0.25">
      <c r="B402" s="502">
        <v>4</v>
      </c>
      <c r="C402" s="502" t="s">
        <v>12</v>
      </c>
      <c r="D402" s="502" t="s">
        <v>83</v>
      </c>
      <c r="E402" s="502" t="s">
        <v>353</v>
      </c>
      <c r="F402" s="502">
        <v>7215000</v>
      </c>
      <c r="G402" s="502">
        <v>12578620.375</v>
      </c>
      <c r="H402" s="502">
        <v>2</v>
      </c>
      <c r="I402" s="510"/>
      <c r="K402" s="511"/>
    </row>
    <row r="403" spans="2:11" x14ac:dyDescent="0.25">
      <c r="B403" s="502">
        <v>4</v>
      </c>
      <c r="C403" s="502" t="s">
        <v>12</v>
      </c>
      <c r="D403" s="502" t="s">
        <v>94</v>
      </c>
      <c r="E403" s="502" t="s">
        <v>559</v>
      </c>
      <c r="F403" s="502">
        <v>7260000</v>
      </c>
      <c r="G403" s="502">
        <v>7400000</v>
      </c>
      <c r="H403" s="502">
        <v>1</v>
      </c>
      <c r="I403" s="510"/>
      <c r="K403" s="511"/>
    </row>
    <row r="404" spans="2:11" x14ac:dyDescent="0.25">
      <c r="B404" s="502">
        <v>4</v>
      </c>
      <c r="C404" s="502" t="s">
        <v>12</v>
      </c>
      <c r="D404" s="502" t="s">
        <v>94</v>
      </c>
      <c r="E404" s="502" t="s">
        <v>114</v>
      </c>
      <c r="F404" s="502">
        <v>6881666.6666666698</v>
      </c>
      <c r="G404" s="502">
        <v>21274433.5033333</v>
      </c>
      <c r="H404" s="502">
        <v>3</v>
      </c>
      <c r="I404" s="510"/>
      <c r="K404" s="511"/>
    </row>
    <row r="405" spans="2:11" x14ac:dyDescent="0.25">
      <c r="B405" s="502">
        <v>4</v>
      </c>
      <c r="C405" s="502" t="s">
        <v>12</v>
      </c>
      <c r="D405" s="502" t="s">
        <v>95</v>
      </c>
      <c r="E405" s="502" t="s">
        <v>78</v>
      </c>
      <c r="F405" s="502">
        <v>6125000</v>
      </c>
      <c r="G405" s="502">
        <v>13340188.5</v>
      </c>
      <c r="H405" s="502">
        <v>2</v>
      </c>
      <c r="I405" s="510"/>
      <c r="K405" s="511"/>
    </row>
    <row r="406" spans="2:11" x14ac:dyDescent="0.25">
      <c r="B406" s="502">
        <v>4</v>
      </c>
      <c r="C406" s="502" t="s">
        <v>12</v>
      </c>
      <c r="D406" s="502" t="s">
        <v>96</v>
      </c>
      <c r="E406" s="502" t="s">
        <v>285</v>
      </c>
      <c r="F406" s="502">
        <v>5199333.3333333302</v>
      </c>
      <c r="G406" s="502">
        <v>35146000</v>
      </c>
      <c r="H406" s="502">
        <v>3</v>
      </c>
      <c r="I406" s="510"/>
      <c r="K406" s="511"/>
    </row>
    <row r="407" spans="2:11" x14ac:dyDescent="0.25">
      <c r="B407" s="502">
        <v>4</v>
      </c>
      <c r="C407" s="502" t="s">
        <v>12</v>
      </c>
      <c r="D407" s="502" t="s">
        <v>96</v>
      </c>
      <c r="E407" s="502" t="s">
        <v>265</v>
      </c>
      <c r="F407" s="502">
        <v>7260000</v>
      </c>
      <c r="G407" s="502">
        <v>7410000</v>
      </c>
      <c r="H407" s="502">
        <v>1</v>
      </c>
      <c r="I407" s="510"/>
      <c r="K407" s="511"/>
    </row>
    <row r="408" spans="2:11" x14ac:dyDescent="0.25">
      <c r="B408" s="502">
        <v>4</v>
      </c>
      <c r="C408" s="502" t="s">
        <v>13</v>
      </c>
      <c r="D408" s="502" t="s">
        <v>78</v>
      </c>
      <c r="E408" s="502" t="s">
        <v>82</v>
      </c>
      <c r="F408" s="502">
        <v>6006000</v>
      </c>
      <c r="G408" s="502">
        <v>35244000</v>
      </c>
      <c r="H408" s="502">
        <v>1</v>
      </c>
      <c r="I408" s="510"/>
      <c r="K408" s="511"/>
    </row>
    <row r="409" spans="2:11" x14ac:dyDescent="0.25">
      <c r="B409" s="502">
        <v>4</v>
      </c>
      <c r="C409" s="502" t="s">
        <v>13</v>
      </c>
      <c r="D409" s="502" t="s">
        <v>265</v>
      </c>
      <c r="E409" s="502" t="s">
        <v>265</v>
      </c>
      <c r="F409" s="502">
        <v>7358000</v>
      </c>
      <c r="G409" s="502">
        <v>7540000</v>
      </c>
      <c r="H409" s="502">
        <v>1</v>
      </c>
      <c r="I409" s="510"/>
      <c r="K409" s="511"/>
    </row>
    <row r="410" spans="2:11" x14ac:dyDescent="0.25">
      <c r="B410" s="502">
        <v>4</v>
      </c>
      <c r="C410" s="502" t="s">
        <v>13</v>
      </c>
      <c r="D410" s="502" t="s">
        <v>92</v>
      </c>
      <c r="E410" s="502" t="s">
        <v>92</v>
      </c>
      <c r="F410" s="502">
        <v>5942000</v>
      </c>
      <c r="G410" s="502">
        <v>50079717</v>
      </c>
      <c r="H410" s="502">
        <v>1</v>
      </c>
      <c r="I410" s="510"/>
      <c r="K410" s="511"/>
    </row>
    <row r="411" spans="2:11" x14ac:dyDescent="0.25">
      <c r="B411" s="502">
        <v>4</v>
      </c>
      <c r="C411" s="502" t="s">
        <v>13</v>
      </c>
      <c r="D411" s="502" t="s">
        <v>132</v>
      </c>
      <c r="E411" s="502" t="s">
        <v>115</v>
      </c>
      <c r="F411" s="502">
        <v>7410000</v>
      </c>
      <c r="G411" s="502">
        <v>7540000</v>
      </c>
      <c r="H411" s="502">
        <v>3</v>
      </c>
      <c r="I411" s="510"/>
      <c r="K411" s="511"/>
    </row>
    <row r="412" spans="2:11" x14ac:dyDescent="0.25">
      <c r="B412" s="502">
        <v>4</v>
      </c>
      <c r="C412" s="502" t="s">
        <v>13</v>
      </c>
      <c r="D412" s="502" t="s">
        <v>132</v>
      </c>
      <c r="E412" s="502" t="s">
        <v>117</v>
      </c>
      <c r="F412" s="502">
        <v>7384000</v>
      </c>
      <c r="G412" s="502">
        <v>7530000</v>
      </c>
      <c r="H412" s="502">
        <v>1</v>
      </c>
      <c r="I412" s="510"/>
      <c r="K412" s="511"/>
    </row>
    <row r="413" spans="2:11" x14ac:dyDescent="0.25">
      <c r="B413" s="502">
        <v>4</v>
      </c>
      <c r="C413" s="502" t="s">
        <v>13</v>
      </c>
      <c r="D413" s="502" t="s">
        <v>132</v>
      </c>
      <c r="E413" s="502" t="s">
        <v>143</v>
      </c>
      <c r="F413" s="502">
        <v>7353272.7272727303</v>
      </c>
      <c r="G413" s="502">
        <v>8177477.2727272697</v>
      </c>
      <c r="H413" s="502">
        <v>11</v>
      </c>
      <c r="I413" s="510"/>
      <c r="K413" s="511"/>
    </row>
    <row r="414" spans="2:11" x14ac:dyDescent="0.25">
      <c r="B414" s="502">
        <v>4</v>
      </c>
      <c r="C414" s="502" t="s">
        <v>65</v>
      </c>
      <c r="D414" s="502" t="s">
        <v>103</v>
      </c>
      <c r="E414" s="502" t="s">
        <v>103</v>
      </c>
      <c r="F414" s="502">
        <v>7045000</v>
      </c>
      <c r="G414" s="502">
        <v>25605038.57</v>
      </c>
      <c r="H414" s="502">
        <v>1</v>
      </c>
      <c r="I414" s="510"/>
      <c r="K414" s="511"/>
    </row>
    <row r="415" spans="2:11" x14ac:dyDescent="0.25">
      <c r="B415" s="502">
        <v>4</v>
      </c>
      <c r="C415" s="502" t="s">
        <v>65</v>
      </c>
      <c r="D415" s="502" t="s">
        <v>105</v>
      </c>
      <c r="E415" s="502" t="s">
        <v>139</v>
      </c>
      <c r="F415" s="502">
        <v>11115000</v>
      </c>
      <c r="G415" s="502">
        <v>11315000</v>
      </c>
      <c r="H415" s="502">
        <v>1</v>
      </c>
      <c r="I415" s="510"/>
      <c r="K415" s="511"/>
    </row>
    <row r="416" spans="2:11" x14ac:dyDescent="0.25">
      <c r="B416" s="502">
        <v>4</v>
      </c>
      <c r="C416" s="502" t="s">
        <v>66</v>
      </c>
      <c r="D416" s="502" t="s">
        <v>64</v>
      </c>
      <c r="E416" s="502" t="s">
        <v>439</v>
      </c>
      <c r="F416" s="502">
        <v>7215000</v>
      </c>
      <c r="G416" s="502">
        <v>13315000</v>
      </c>
      <c r="H416" s="502">
        <v>2</v>
      </c>
      <c r="I416" s="510"/>
      <c r="K416" s="511"/>
    </row>
    <row r="417" spans="2:11" x14ac:dyDescent="0.25">
      <c r="B417" s="502">
        <v>4</v>
      </c>
      <c r="C417" s="502" t="s">
        <v>66</v>
      </c>
      <c r="D417" s="502" t="s">
        <v>64</v>
      </c>
      <c r="E417" s="502" t="s">
        <v>540</v>
      </c>
      <c r="F417" s="502">
        <v>7410000</v>
      </c>
      <c r="G417" s="502">
        <v>7530000</v>
      </c>
      <c r="H417" s="502">
        <v>2</v>
      </c>
      <c r="I417" s="510"/>
      <c r="K417" s="511"/>
    </row>
    <row r="418" spans="2:11" x14ac:dyDescent="0.25">
      <c r="B418" s="502">
        <v>4</v>
      </c>
      <c r="C418" s="502" t="s">
        <v>66</v>
      </c>
      <c r="D418" s="502" t="s">
        <v>125</v>
      </c>
      <c r="E418" s="502" t="s">
        <v>429</v>
      </c>
      <c r="F418" s="502">
        <v>6839000</v>
      </c>
      <c r="G418" s="502">
        <v>28523257.34</v>
      </c>
      <c r="H418" s="502">
        <v>1</v>
      </c>
      <c r="I418" s="510"/>
      <c r="K418" s="511"/>
    </row>
    <row r="419" spans="2:11" x14ac:dyDescent="0.25">
      <c r="B419" s="502">
        <v>4</v>
      </c>
      <c r="C419" s="502" t="s">
        <v>66</v>
      </c>
      <c r="D419" s="502" t="s">
        <v>67</v>
      </c>
      <c r="E419" s="502" t="s">
        <v>299</v>
      </c>
      <c r="F419" s="502">
        <v>11115000</v>
      </c>
      <c r="G419" s="502">
        <v>11265000</v>
      </c>
      <c r="H419" s="502">
        <v>1</v>
      </c>
      <c r="I419" s="510"/>
      <c r="K419" s="511"/>
    </row>
    <row r="420" spans="2:11" x14ac:dyDescent="0.25">
      <c r="B420" s="502">
        <v>4</v>
      </c>
      <c r="C420" s="502" t="s">
        <v>66</v>
      </c>
      <c r="D420" s="502" t="s">
        <v>108</v>
      </c>
      <c r="E420" s="502" t="s">
        <v>108</v>
      </c>
      <c r="F420" s="502">
        <v>5557500</v>
      </c>
      <c r="G420" s="502">
        <v>9397500</v>
      </c>
      <c r="H420" s="502">
        <v>2</v>
      </c>
      <c r="I420" s="510"/>
      <c r="K420" s="511"/>
    </row>
    <row r="421" spans="2:11" x14ac:dyDescent="0.25">
      <c r="B421" s="502">
        <v>4</v>
      </c>
      <c r="C421" s="502" t="s">
        <v>66</v>
      </c>
      <c r="D421" s="502" t="s">
        <v>108</v>
      </c>
      <c r="E421" s="502" t="s">
        <v>144</v>
      </c>
      <c r="F421" s="502">
        <v>7410000</v>
      </c>
      <c r="G421" s="502">
        <v>7560000</v>
      </c>
      <c r="H421" s="502">
        <v>1</v>
      </c>
      <c r="I421" s="510"/>
      <c r="K421" s="511"/>
    </row>
    <row r="422" spans="2:11" x14ac:dyDescent="0.25">
      <c r="B422" s="502">
        <v>4</v>
      </c>
      <c r="C422" s="502" t="s">
        <v>66</v>
      </c>
      <c r="D422" s="502" t="s">
        <v>108</v>
      </c>
      <c r="E422" s="502" t="s">
        <v>145</v>
      </c>
      <c r="F422" s="502">
        <v>11115000</v>
      </c>
      <c r="G422" s="502">
        <v>11265000</v>
      </c>
      <c r="H422" s="502">
        <v>1</v>
      </c>
      <c r="I422" s="510"/>
      <c r="K422" s="511"/>
    </row>
    <row r="423" spans="2:11" x14ac:dyDescent="0.25">
      <c r="B423" s="502">
        <v>4</v>
      </c>
      <c r="C423" s="502" t="s">
        <v>66</v>
      </c>
      <c r="D423" s="502" t="s">
        <v>86</v>
      </c>
      <c r="E423" s="502" t="s">
        <v>109</v>
      </c>
      <c r="F423" s="502">
        <v>7368000</v>
      </c>
      <c r="G423" s="502">
        <v>8225000</v>
      </c>
      <c r="H423" s="502">
        <v>1</v>
      </c>
      <c r="I423" s="510"/>
      <c r="K423" s="511"/>
    </row>
    <row r="424" spans="2:11" x14ac:dyDescent="0.25">
      <c r="B424" s="502">
        <v>4</v>
      </c>
      <c r="C424" s="502" t="s">
        <v>66</v>
      </c>
      <c r="D424" s="502" t="s">
        <v>88</v>
      </c>
      <c r="E424" s="502" t="s">
        <v>88</v>
      </c>
      <c r="F424" s="502">
        <v>7394000</v>
      </c>
      <c r="G424" s="502">
        <v>9050000</v>
      </c>
      <c r="H424" s="502">
        <v>1</v>
      </c>
      <c r="I424" s="510"/>
      <c r="K424" s="511"/>
    </row>
    <row r="425" spans="2:11" x14ac:dyDescent="0.25">
      <c r="B425" s="502">
        <v>4</v>
      </c>
      <c r="C425" s="502" t="s">
        <v>66</v>
      </c>
      <c r="D425" s="502" t="s">
        <v>69</v>
      </c>
      <c r="E425" s="502" t="s">
        <v>199</v>
      </c>
      <c r="F425" s="502">
        <v>7410000</v>
      </c>
      <c r="G425" s="502">
        <v>7560000</v>
      </c>
      <c r="H425" s="502">
        <v>1</v>
      </c>
      <c r="I425" s="510"/>
      <c r="K425" s="511"/>
    </row>
    <row r="426" spans="2:11" x14ac:dyDescent="0.25">
      <c r="B426" s="502">
        <v>4</v>
      </c>
      <c r="C426" s="502" t="s">
        <v>66</v>
      </c>
      <c r="D426" s="502" t="s">
        <v>69</v>
      </c>
      <c r="E426" s="502" t="s">
        <v>386</v>
      </c>
      <c r="F426" s="502">
        <v>11115000</v>
      </c>
      <c r="G426" s="502">
        <v>11265000</v>
      </c>
      <c r="H426" s="502">
        <v>1</v>
      </c>
      <c r="I426" s="510"/>
      <c r="K426" s="511"/>
    </row>
    <row r="427" spans="2:11" x14ac:dyDescent="0.25">
      <c r="B427" s="502">
        <v>4</v>
      </c>
      <c r="C427" s="502" t="s">
        <v>130</v>
      </c>
      <c r="D427" s="502" t="s">
        <v>130</v>
      </c>
      <c r="E427" s="502" t="s">
        <v>130</v>
      </c>
      <c r="F427" s="502">
        <v>7273666.6666666698</v>
      </c>
      <c r="G427" s="502">
        <v>7355333.3333333302</v>
      </c>
      <c r="H427" s="502">
        <v>3</v>
      </c>
      <c r="I427" s="510"/>
      <c r="K427" s="511"/>
    </row>
    <row r="428" spans="2:11" x14ac:dyDescent="0.25">
      <c r="B428" s="502">
        <v>4</v>
      </c>
      <c r="C428" s="502" t="s">
        <v>130</v>
      </c>
      <c r="D428" s="502" t="s">
        <v>130</v>
      </c>
      <c r="E428" s="502" t="s">
        <v>405</v>
      </c>
      <c r="F428" s="502">
        <v>7410000</v>
      </c>
      <c r="G428" s="502">
        <v>7603000</v>
      </c>
      <c r="H428" s="502">
        <v>1</v>
      </c>
      <c r="I428" s="510"/>
      <c r="K428" s="511"/>
    </row>
    <row r="429" spans="2:11" x14ac:dyDescent="0.25">
      <c r="B429" s="502">
        <v>4</v>
      </c>
      <c r="C429" s="502" t="s">
        <v>130</v>
      </c>
      <c r="D429" s="502" t="s">
        <v>130</v>
      </c>
      <c r="E429" s="502" t="s">
        <v>388</v>
      </c>
      <c r="F429" s="502">
        <v>7410000</v>
      </c>
      <c r="G429" s="502">
        <v>7930000</v>
      </c>
      <c r="H429" s="502">
        <v>1</v>
      </c>
      <c r="I429" s="510"/>
      <c r="K429" s="511"/>
    </row>
    <row r="430" spans="2:11" x14ac:dyDescent="0.25">
      <c r="B430" s="502">
        <v>4</v>
      </c>
      <c r="C430" s="502" t="s">
        <v>130</v>
      </c>
      <c r="D430" s="502" t="s">
        <v>133</v>
      </c>
      <c r="E430" s="502" t="s">
        <v>148</v>
      </c>
      <c r="F430" s="502">
        <v>6836333.3333333302</v>
      </c>
      <c r="G430" s="502">
        <v>20832333.333333299</v>
      </c>
      <c r="H430" s="502">
        <v>3</v>
      </c>
      <c r="I430" s="510"/>
      <c r="K430" s="511"/>
    </row>
    <row r="431" spans="2:11" x14ac:dyDescent="0.25">
      <c r="B431" s="502">
        <v>4</v>
      </c>
      <c r="C431" s="502" t="s">
        <v>130</v>
      </c>
      <c r="D431" s="502" t="s">
        <v>133</v>
      </c>
      <c r="E431" s="502" t="s">
        <v>131</v>
      </c>
      <c r="F431" s="502">
        <v>7410000</v>
      </c>
      <c r="G431" s="502">
        <v>7530000</v>
      </c>
      <c r="H431" s="502">
        <v>1</v>
      </c>
      <c r="I431" s="510"/>
      <c r="K431" s="511"/>
    </row>
    <row r="432" spans="2:11" x14ac:dyDescent="0.25">
      <c r="B432" s="502">
        <v>4</v>
      </c>
      <c r="C432" s="502" t="s">
        <v>130</v>
      </c>
      <c r="D432" s="502" t="s">
        <v>133</v>
      </c>
      <c r="E432" s="502" t="s">
        <v>71</v>
      </c>
      <c r="F432" s="502">
        <v>7319250</v>
      </c>
      <c r="G432" s="502">
        <v>7455000</v>
      </c>
      <c r="H432" s="502">
        <v>4</v>
      </c>
      <c r="I432" s="510"/>
      <c r="K432" s="511"/>
    </row>
    <row r="433" spans="2:11" x14ac:dyDescent="0.25">
      <c r="B433" s="502">
        <v>4</v>
      </c>
      <c r="C433" s="502" t="s">
        <v>130</v>
      </c>
      <c r="D433" s="502" t="s">
        <v>133</v>
      </c>
      <c r="E433" s="502" t="s">
        <v>97</v>
      </c>
      <c r="F433" s="502">
        <v>7394200</v>
      </c>
      <c r="G433" s="502">
        <v>8826000</v>
      </c>
      <c r="H433" s="502">
        <v>5</v>
      </c>
      <c r="I433" s="510"/>
      <c r="K433" s="511"/>
    </row>
    <row r="434" spans="2:11" x14ac:dyDescent="0.25">
      <c r="B434" s="502">
        <v>4</v>
      </c>
      <c r="C434" s="502" t="s">
        <v>130</v>
      </c>
      <c r="D434" s="502" t="s">
        <v>133</v>
      </c>
      <c r="E434" s="502" t="s">
        <v>72</v>
      </c>
      <c r="F434" s="502">
        <v>7961363.6363636404</v>
      </c>
      <c r="G434" s="502">
        <v>9191865.9090909101</v>
      </c>
      <c r="H434" s="502">
        <v>11</v>
      </c>
      <c r="I434" s="510"/>
      <c r="K434" s="511"/>
    </row>
    <row r="435" spans="2:11" x14ac:dyDescent="0.25">
      <c r="B435" s="502">
        <v>4</v>
      </c>
      <c r="C435" s="502" t="s">
        <v>130</v>
      </c>
      <c r="D435" s="502" t="s">
        <v>133</v>
      </c>
      <c r="E435" s="502" t="s">
        <v>157</v>
      </c>
      <c r="F435" s="502">
        <v>7410000</v>
      </c>
      <c r="G435" s="502">
        <v>7580000</v>
      </c>
      <c r="H435" s="502">
        <v>1</v>
      </c>
      <c r="I435" s="510"/>
      <c r="K435" s="511"/>
    </row>
    <row r="436" spans="2:11" x14ac:dyDescent="0.25">
      <c r="B436" s="502">
        <v>4</v>
      </c>
      <c r="C436" s="502" t="s">
        <v>130</v>
      </c>
      <c r="D436" s="502" t="s">
        <v>73</v>
      </c>
      <c r="E436" s="502" t="s">
        <v>73</v>
      </c>
      <c r="F436" s="502">
        <v>6092333.3333333302</v>
      </c>
      <c r="G436" s="502">
        <v>16086841.17</v>
      </c>
      <c r="H436" s="502">
        <v>3</v>
      </c>
      <c r="I436" s="510"/>
      <c r="K436" s="511"/>
    </row>
    <row r="437" spans="2:11" x14ac:dyDescent="0.25">
      <c r="B437" s="502">
        <v>4</v>
      </c>
      <c r="C437" s="502" t="s">
        <v>130</v>
      </c>
      <c r="D437" s="502" t="s">
        <v>73</v>
      </c>
      <c r="E437" s="502" t="s">
        <v>389</v>
      </c>
      <c r="F437" s="502">
        <v>7142500</v>
      </c>
      <c r="G437" s="502">
        <v>7262500</v>
      </c>
      <c r="H437" s="502">
        <v>4</v>
      </c>
      <c r="I437" s="510"/>
      <c r="K437" s="511"/>
    </row>
    <row r="438" spans="2:11" x14ac:dyDescent="0.25">
      <c r="B438" s="502">
        <v>4</v>
      </c>
      <c r="C438" s="502" t="s">
        <v>130</v>
      </c>
      <c r="D438" s="502" t="s">
        <v>73</v>
      </c>
      <c r="E438" s="502" t="s">
        <v>560</v>
      </c>
      <c r="F438" s="502">
        <v>6737000</v>
      </c>
      <c r="G438" s="502">
        <v>6857000</v>
      </c>
      <c r="H438" s="502">
        <v>1</v>
      </c>
      <c r="I438" s="510"/>
      <c r="K438" s="511"/>
    </row>
    <row r="439" spans="2:11" x14ac:dyDescent="0.25">
      <c r="B439" s="502">
        <v>4</v>
      </c>
      <c r="C439" s="502" t="s">
        <v>130</v>
      </c>
      <c r="D439" s="502" t="s">
        <v>73</v>
      </c>
      <c r="E439" s="502" t="s">
        <v>414</v>
      </c>
      <c r="F439" s="502">
        <v>7410000</v>
      </c>
      <c r="G439" s="502">
        <v>7530000</v>
      </c>
      <c r="H439" s="502">
        <v>1</v>
      </c>
      <c r="I439" s="510"/>
      <c r="K439" s="511"/>
    </row>
    <row r="440" spans="2:11" x14ac:dyDescent="0.25">
      <c r="B440" s="502">
        <v>4</v>
      </c>
      <c r="C440" s="502" t="s">
        <v>130</v>
      </c>
      <c r="D440" s="502" t="s">
        <v>73</v>
      </c>
      <c r="E440" s="502" t="s">
        <v>309</v>
      </c>
      <c r="F440" s="502">
        <v>7410000</v>
      </c>
      <c r="G440" s="502">
        <v>7530000</v>
      </c>
      <c r="H440" s="502">
        <v>1</v>
      </c>
      <c r="I440" s="510"/>
      <c r="K440" s="511"/>
    </row>
    <row r="441" spans="2:11" x14ac:dyDescent="0.25">
      <c r="B441" s="502">
        <v>4</v>
      </c>
      <c r="C441" s="502" t="s">
        <v>130</v>
      </c>
      <c r="D441" s="502" t="s">
        <v>113</v>
      </c>
      <c r="E441" s="502" t="s">
        <v>332</v>
      </c>
      <c r="F441" s="502">
        <v>11115000</v>
      </c>
      <c r="G441" s="502">
        <v>11265000</v>
      </c>
      <c r="H441" s="502">
        <v>1</v>
      </c>
      <c r="I441" s="510"/>
      <c r="K441" s="511"/>
    </row>
    <row r="442" spans="2:11" x14ac:dyDescent="0.25">
      <c r="B442" s="502">
        <v>4</v>
      </c>
      <c r="C442" s="502" t="s">
        <v>130</v>
      </c>
      <c r="D442" s="502" t="s">
        <v>113</v>
      </c>
      <c r="E442" s="502" t="s">
        <v>390</v>
      </c>
      <c r="F442" s="502">
        <v>7394000</v>
      </c>
      <c r="G442" s="502">
        <v>7530000</v>
      </c>
      <c r="H442" s="502">
        <v>2</v>
      </c>
      <c r="I442" s="510"/>
      <c r="K442" s="511"/>
    </row>
    <row r="443" spans="2:11" x14ac:dyDescent="0.25">
      <c r="B443" s="502">
        <v>4</v>
      </c>
      <c r="C443" s="502" t="s">
        <v>130</v>
      </c>
      <c r="D443" s="502" t="s">
        <v>113</v>
      </c>
      <c r="E443" s="502" t="s">
        <v>391</v>
      </c>
      <c r="F443" s="502">
        <v>7410000</v>
      </c>
      <c r="G443" s="502">
        <v>7613000</v>
      </c>
      <c r="H443" s="502">
        <v>2</v>
      </c>
      <c r="I443" s="510"/>
      <c r="K443" s="511"/>
    </row>
    <row r="444" spans="2:11" x14ac:dyDescent="0.25">
      <c r="B444" s="502">
        <v>4</v>
      </c>
      <c r="C444" s="502" t="s">
        <v>130</v>
      </c>
      <c r="D444" s="502" t="s">
        <v>89</v>
      </c>
      <c r="E444" s="502" t="s">
        <v>146</v>
      </c>
      <c r="F444" s="502">
        <v>8593333.3333333302</v>
      </c>
      <c r="G444" s="502">
        <v>8791666.6666666698</v>
      </c>
      <c r="H444" s="502">
        <v>3</v>
      </c>
      <c r="I444" s="510"/>
      <c r="K444" s="511"/>
    </row>
    <row r="445" spans="2:11" x14ac:dyDescent="0.25">
      <c r="B445" s="502">
        <v>4</v>
      </c>
      <c r="C445" s="502" t="s">
        <v>130</v>
      </c>
      <c r="D445" s="502" t="s">
        <v>134</v>
      </c>
      <c r="E445" s="502" t="s">
        <v>134</v>
      </c>
      <c r="F445" s="502">
        <v>6839000</v>
      </c>
      <c r="G445" s="502">
        <v>19352000</v>
      </c>
      <c r="H445" s="502">
        <v>1</v>
      </c>
      <c r="I445" s="510"/>
      <c r="K445" s="511"/>
    </row>
    <row r="446" spans="2:11" x14ac:dyDescent="0.25">
      <c r="B446" s="502">
        <v>4</v>
      </c>
      <c r="C446" s="502" t="s">
        <v>130</v>
      </c>
      <c r="D446" s="502" t="s">
        <v>134</v>
      </c>
      <c r="E446" s="502" t="s">
        <v>474</v>
      </c>
      <c r="F446" s="502">
        <v>7200000</v>
      </c>
      <c r="G446" s="502">
        <v>7320000</v>
      </c>
      <c r="H446" s="502">
        <v>1</v>
      </c>
      <c r="I446" s="510"/>
      <c r="K446" s="511"/>
    </row>
    <row r="447" spans="2:11" x14ac:dyDescent="0.25">
      <c r="B447" s="502">
        <v>4</v>
      </c>
      <c r="C447" s="502" t="s">
        <v>130</v>
      </c>
      <c r="D447" s="502" t="s">
        <v>134</v>
      </c>
      <c r="E447" s="502" t="s">
        <v>124</v>
      </c>
      <c r="F447" s="502">
        <v>8579333.3333333302</v>
      </c>
      <c r="G447" s="502">
        <v>10486666.6666667</v>
      </c>
      <c r="H447" s="502">
        <v>3</v>
      </c>
      <c r="I447" s="510"/>
      <c r="K447" s="511"/>
    </row>
    <row r="448" spans="2:11" x14ac:dyDescent="0.25">
      <c r="B448" s="502">
        <v>4</v>
      </c>
      <c r="C448" s="502" t="s">
        <v>130</v>
      </c>
      <c r="D448" s="502" t="s">
        <v>134</v>
      </c>
      <c r="E448" s="502" t="s">
        <v>149</v>
      </c>
      <c r="F448" s="502">
        <v>7402666.6666666698</v>
      </c>
      <c r="G448" s="502">
        <v>7576666.6666666698</v>
      </c>
      <c r="H448" s="502">
        <v>3</v>
      </c>
      <c r="I448" s="510"/>
      <c r="K448" s="511"/>
    </row>
    <row r="449" spans="2:11" x14ac:dyDescent="0.25">
      <c r="B449" s="502">
        <v>27</v>
      </c>
      <c r="C449" s="502" t="s">
        <v>127</v>
      </c>
      <c r="D449" s="502" t="s">
        <v>425</v>
      </c>
      <c r="E449" s="502" t="s">
        <v>92</v>
      </c>
      <c r="F449" s="502">
        <v>10530000</v>
      </c>
      <c r="G449" s="502">
        <v>10703376.449999999</v>
      </c>
      <c r="H449" s="502">
        <v>1</v>
      </c>
      <c r="I449" s="510"/>
      <c r="K449" s="511"/>
    </row>
    <row r="450" spans="2:11" x14ac:dyDescent="0.25">
      <c r="B450" s="502">
        <v>87</v>
      </c>
      <c r="C450" s="502" t="s">
        <v>65</v>
      </c>
      <c r="D450" s="502" t="s">
        <v>105</v>
      </c>
      <c r="E450" s="502" t="s">
        <v>478</v>
      </c>
      <c r="F450" s="502">
        <v>10883000</v>
      </c>
      <c r="G450" s="502">
        <v>10996035.609999999</v>
      </c>
      <c r="H450" s="502">
        <v>1</v>
      </c>
      <c r="I450" s="510"/>
      <c r="K450" s="511"/>
    </row>
    <row r="451" spans="2:11" x14ac:dyDescent="0.25">
      <c r="B451" s="502">
        <v>87</v>
      </c>
      <c r="C451" s="502" t="s">
        <v>65</v>
      </c>
      <c r="D451" s="502" t="s">
        <v>105</v>
      </c>
      <c r="E451" s="502" t="s">
        <v>139</v>
      </c>
      <c r="F451" s="502">
        <v>6996000</v>
      </c>
      <c r="G451" s="502">
        <v>7505248.6399999997</v>
      </c>
      <c r="H451" s="502">
        <v>1</v>
      </c>
      <c r="I451" s="510"/>
      <c r="K451" s="511"/>
    </row>
    <row r="452" spans="2:11" x14ac:dyDescent="0.25">
      <c r="B452" s="502">
        <v>87</v>
      </c>
      <c r="C452" s="502" t="s">
        <v>130</v>
      </c>
      <c r="D452" s="502" t="s">
        <v>73</v>
      </c>
      <c r="E452" s="502" t="s">
        <v>73</v>
      </c>
      <c r="F452" s="502">
        <v>7066000</v>
      </c>
      <c r="G452" s="502">
        <v>7307638.9000000004</v>
      </c>
      <c r="H452" s="502">
        <v>1</v>
      </c>
      <c r="I452" s="510"/>
      <c r="K452" s="511"/>
    </row>
    <row r="453" spans="2:11" x14ac:dyDescent="0.25">
      <c r="B453" s="502">
        <v>93</v>
      </c>
      <c r="C453" s="502" t="s">
        <v>127</v>
      </c>
      <c r="D453" s="502" t="s">
        <v>476</v>
      </c>
      <c r="E453" s="502" t="s">
        <v>91</v>
      </c>
      <c r="F453" s="502">
        <v>7010000</v>
      </c>
      <c r="G453" s="502">
        <v>7330000</v>
      </c>
      <c r="H453" s="502">
        <v>1</v>
      </c>
      <c r="I453" s="510"/>
      <c r="K453" s="511"/>
    </row>
    <row r="454" spans="2:11" x14ac:dyDescent="0.25">
      <c r="B454" s="502">
        <v>93</v>
      </c>
      <c r="C454" s="502" t="s">
        <v>127</v>
      </c>
      <c r="D454" s="502" t="s">
        <v>75</v>
      </c>
      <c r="E454" s="502" t="s">
        <v>470</v>
      </c>
      <c r="F454" s="502">
        <v>7180000</v>
      </c>
      <c r="G454" s="502">
        <v>7510000</v>
      </c>
      <c r="H454" s="502">
        <v>1</v>
      </c>
      <c r="I454" s="510"/>
      <c r="K454" s="511"/>
    </row>
    <row r="455" spans="2:11" x14ac:dyDescent="0.25">
      <c r="B455" s="502">
        <v>93</v>
      </c>
      <c r="C455" s="502" t="s">
        <v>127</v>
      </c>
      <c r="D455" s="502" t="s">
        <v>75</v>
      </c>
      <c r="E455" s="502" t="s">
        <v>469</v>
      </c>
      <c r="F455" s="502">
        <v>7127000</v>
      </c>
      <c r="G455" s="502">
        <v>7510000</v>
      </c>
      <c r="H455" s="502">
        <v>1</v>
      </c>
      <c r="I455" s="510"/>
      <c r="K455" s="511"/>
    </row>
    <row r="456" spans="2:11" x14ac:dyDescent="0.25">
      <c r="B456" s="502">
        <v>93</v>
      </c>
      <c r="C456" s="502" t="s">
        <v>127</v>
      </c>
      <c r="D456" s="502" t="s">
        <v>403</v>
      </c>
      <c r="E456" s="502" t="s">
        <v>82</v>
      </c>
      <c r="F456" s="502">
        <v>7260000</v>
      </c>
      <c r="G456" s="502">
        <v>8111706.9500000002</v>
      </c>
      <c r="H456" s="502">
        <v>1</v>
      </c>
      <c r="I456" s="510"/>
      <c r="K456" s="511"/>
    </row>
    <row r="457" spans="2:11" x14ac:dyDescent="0.25">
      <c r="B457" s="502">
        <v>93</v>
      </c>
      <c r="C457" s="502" t="s">
        <v>127</v>
      </c>
      <c r="D457" s="502" t="s">
        <v>98</v>
      </c>
      <c r="E457" s="502" t="s">
        <v>378</v>
      </c>
      <c r="F457" s="502">
        <v>7358000</v>
      </c>
      <c r="G457" s="502">
        <v>7629658.2999999998</v>
      </c>
      <c r="H457" s="502">
        <v>1</v>
      </c>
      <c r="I457" s="510"/>
      <c r="K457" s="511"/>
    </row>
    <row r="458" spans="2:11" x14ac:dyDescent="0.25">
      <c r="B458" s="502">
        <v>93</v>
      </c>
      <c r="C458" s="502" t="s">
        <v>127</v>
      </c>
      <c r="D458" s="502" t="s">
        <v>411</v>
      </c>
      <c r="E458" s="502" t="s">
        <v>447</v>
      </c>
      <c r="F458" s="502">
        <v>7260000</v>
      </c>
      <c r="G458" s="502">
        <v>7650000</v>
      </c>
      <c r="H458" s="502">
        <v>1</v>
      </c>
      <c r="I458" s="510"/>
      <c r="K458" s="511"/>
    </row>
    <row r="459" spans="2:11" x14ac:dyDescent="0.25">
      <c r="B459" s="502">
        <v>93</v>
      </c>
      <c r="C459" s="502" t="s">
        <v>127</v>
      </c>
      <c r="D459" s="502" t="s">
        <v>135</v>
      </c>
      <c r="E459" s="502" t="s">
        <v>99</v>
      </c>
      <c r="F459" s="502">
        <v>7032250</v>
      </c>
      <c r="G459" s="502">
        <v>9325402.0425000004</v>
      </c>
      <c r="H459" s="502">
        <v>4</v>
      </c>
      <c r="I459" s="510"/>
      <c r="K459" s="511"/>
    </row>
    <row r="460" spans="2:11" x14ac:dyDescent="0.25">
      <c r="B460" s="502">
        <v>93</v>
      </c>
      <c r="C460" s="502" t="s">
        <v>127</v>
      </c>
      <c r="D460" s="502" t="s">
        <v>135</v>
      </c>
      <c r="E460" s="502" t="s">
        <v>76</v>
      </c>
      <c r="F460" s="502">
        <v>7055000</v>
      </c>
      <c r="G460" s="502">
        <v>17850000</v>
      </c>
      <c r="H460" s="502">
        <v>1</v>
      </c>
      <c r="I460" s="510"/>
      <c r="K460" s="511"/>
    </row>
    <row r="461" spans="2:11" x14ac:dyDescent="0.25">
      <c r="B461" s="502">
        <v>93</v>
      </c>
      <c r="C461" s="502" t="s">
        <v>127</v>
      </c>
      <c r="D461" s="502" t="s">
        <v>135</v>
      </c>
      <c r="E461" s="502" t="s">
        <v>442</v>
      </c>
      <c r="F461" s="502">
        <v>7335000</v>
      </c>
      <c r="G461" s="502">
        <v>7726101.25</v>
      </c>
      <c r="H461" s="502">
        <v>2</v>
      </c>
      <c r="I461" s="510"/>
      <c r="K461" s="511"/>
    </row>
    <row r="462" spans="2:11" x14ac:dyDescent="0.25">
      <c r="B462" s="502">
        <v>93</v>
      </c>
      <c r="C462" s="502" t="s">
        <v>127</v>
      </c>
      <c r="D462" s="502" t="s">
        <v>135</v>
      </c>
      <c r="E462" s="502" t="s">
        <v>77</v>
      </c>
      <c r="F462" s="502">
        <v>7061000</v>
      </c>
      <c r="G462" s="502">
        <v>12853226.289999999</v>
      </c>
      <c r="H462" s="502">
        <v>1</v>
      </c>
      <c r="I462" s="510"/>
      <c r="K462" s="511"/>
    </row>
    <row r="463" spans="2:11" x14ac:dyDescent="0.25">
      <c r="B463" s="502">
        <v>93</v>
      </c>
      <c r="C463" s="502" t="s">
        <v>127</v>
      </c>
      <c r="D463" s="502" t="s">
        <v>135</v>
      </c>
      <c r="E463" s="502" t="s">
        <v>141</v>
      </c>
      <c r="F463" s="502">
        <v>7260000</v>
      </c>
      <c r="G463" s="502">
        <v>8235010.7649999997</v>
      </c>
      <c r="H463" s="502">
        <v>2</v>
      </c>
      <c r="I463" s="510"/>
      <c r="K463" s="511"/>
    </row>
    <row r="464" spans="2:11" x14ac:dyDescent="0.25">
      <c r="B464" s="502">
        <v>93</v>
      </c>
      <c r="C464" s="502" t="s">
        <v>11</v>
      </c>
      <c r="D464" s="502" t="s">
        <v>129</v>
      </c>
      <c r="E464" s="502" t="s">
        <v>136</v>
      </c>
      <c r="F464" s="502">
        <v>7247500</v>
      </c>
      <c r="G464" s="502">
        <v>8422014.3550000004</v>
      </c>
      <c r="H464" s="502">
        <v>2</v>
      </c>
      <c r="I464" s="510"/>
      <c r="K464" s="511"/>
    </row>
    <row r="465" spans="2:11" x14ac:dyDescent="0.25">
      <c r="B465" s="502">
        <v>93</v>
      </c>
      <c r="C465" s="502" t="s">
        <v>11</v>
      </c>
      <c r="D465" s="502" t="s">
        <v>129</v>
      </c>
      <c r="E465" s="502" t="s">
        <v>409</v>
      </c>
      <c r="F465" s="502">
        <v>7100000</v>
      </c>
      <c r="G465" s="502">
        <v>8454997.4199999999</v>
      </c>
      <c r="H465" s="502">
        <v>1</v>
      </c>
      <c r="I465" s="510"/>
      <c r="K465" s="511"/>
    </row>
    <row r="466" spans="2:11" x14ac:dyDescent="0.25">
      <c r="B466" s="502">
        <v>93</v>
      </c>
      <c r="C466" s="502" t="s">
        <v>11</v>
      </c>
      <c r="D466" s="502" t="s">
        <v>79</v>
      </c>
      <c r="E466" s="502" t="s">
        <v>514</v>
      </c>
      <c r="F466" s="502">
        <v>6949500</v>
      </c>
      <c r="G466" s="502">
        <v>7438311.9400000004</v>
      </c>
      <c r="H466" s="502">
        <v>2</v>
      </c>
      <c r="I466" s="510"/>
      <c r="K466" s="511"/>
    </row>
    <row r="467" spans="2:11" x14ac:dyDescent="0.25">
      <c r="B467" s="502">
        <v>93</v>
      </c>
      <c r="C467" s="502" t="s">
        <v>11</v>
      </c>
      <c r="D467" s="502" t="s">
        <v>79</v>
      </c>
      <c r="E467" s="502" t="s">
        <v>150</v>
      </c>
      <c r="F467" s="502">
        <v>7404000</v>
      </c>
      <c r="G467" s="502">
        <v>7525000</v>
      </c>
      <c r="H467" s="502">
        <v>1</v>
      </c>
      <c r="I467" s="510"/>
      <c r="K467" s="511"/>
    </row>
    <row r="468" spans="2:11" x14ac:dyDescent="0.25">
      <c r="B468" s="502">
        <v>93</v>
      </c>
      <c r="C468" s="502" t="s">
        <v>11</v>
      </c>
      <c r="D468" s="502" t="s">
        <v>79</v>
      </c>
      <c r="E468" s="502" t="s">
        <v>415</v>
      </c>
      <c r="F468" s="502">
        <v>7040000</v>
      </c>
      <c r="G468" s="502">
        <v>17289933</v>
      </c>
      <c r="H468" s="502">
        <v>1</v>
      </c>
      <c r="I468" s="510"/>
      <c r="K468" s="511"/>
    </row>
    <row r="469" spans="2:11" x14ac:dyDescent="0.25">
      <c r="B469" s="502">
        <v>93</v>
      </c>
      <c r="C469" s="502" t="s">
        <v>11</v>
      </c>
      <c r="D469" s="502" t="s">
        <v>80</v>
      </c>
      <c r="E469" s="502" t="s">
        <v>447</v>
      </c>
      <c r="F469" s="502">
        <v>6102000</v>
      </c>
      <c r="G469" s="502">
        <v>28592803.300000001</v>
      </c>
      <c r="H469" s="502">
        <v>1</v>
      </c>
      <c r="I469" s="510"/>
      <c r="K469" s="511"/>
    </row>
    <row r="470" spans="2:11" x14ac:dyDescent="0.25">
      <c r="B470" s="502">
        <v>93</v>
      </c>
      <c r="C470" s="502" t="s">
        <v>11</v>
      </c>
      <c r="D470" s="502" t="s">
        <v>80</v>
      </c>
      <c r="E470" s="502" t="s">
        <v>420</v>
      </c>
      <c r="F470" s="502">
        <v>7260000</v>
      </c>
      <c r="G470" s="502">
        <v>12538093.27</v>
      </c>
      <c r="H470" s="502">
        <v>1</v>
      </c>
      <c r="I470" s="510"/>
      <c r="K470" s="511"/>
    </row>
    <row r="471" spans="2:11" x14ac:dyDescent="0.25">
      <c r="B471" s="502">
        <v>93</v>
      </c>
      <c r="C471" s="502" t="s">
        <v>11</v>
      </c>
      <c r="D471" s="502" t="s">
        <v>268</v>
      </c>
      <c r="E471" s="502" t="s">
        <v>64</v>
      </c>
      <c r="F471" s="502">
        <v>7035000</v>
      </c>
      <c r="G471" s="502">
        <v>7820000</v>
      </c>
      <c r="H471" s="502">
        <v>1</v>
      </c>
      <c r="I471" s="510"/>
      <c r="K471" s="511"/>
    </row>
    <row r="472" spans="2:11" x14ac:dyDescent="0.25">
      <c r="B472" s="502">
        <v>93</v>
      </c>
      <c r="C472" s="502" t="s">
        <v>11</v>
      </c>
      <c r="D472" s="502" t="s">
        <v>100</v>
      </c>
      <c r="E472" s="502" t="s">
        <v>119</v>
      </c>
      <c r="F472" s="502">
        <v>8793500</v>
      </c>
      <c r="G472" s="502">
        <v>16594104.560000001</v>
      </c>
      <c r="H472" s="502">
        <v>2</v>
      </c>
      <c r="I472" s="510"/>
      <c r="K472" s="511"/>
    </row>
    <row r="473" spans="2:11" x14ac:dyDescent="0.25">
      <c r="B473" s="502">
        <v>93</v>
      </c>
      <c r="C473" s="502" t="s">
        <v>11</v>
      </c>
      <c r="D473" s="502" t="s">
        <v>100</v>
      </c>
      <c r="E473" s="502" t="s">
        <v>101</v>
      </c>
      <c r="F473" s="502">
        <v>6881500</v>
      </c>
      <c r="G473" s="502">
        <v>11155606.279999999</v>
      </c>
      <c r="H473" s="502">
        <v>2</v>
      </c>
      <c r="I473" s="510"/>
      <c r="K473" s="511"/>
    </row>
    <row r="474" spans="2:11" x14ac:dyDescent="0.25">
      <c r="B474" s="502">
        <v>93</v>
      </c>
      <c r="C474" s="502" t="s">
        <v>11</v>
      </c>
      <c r="D474" s="502" t="s">
        <v>100</v>
      </c>
      <c r="E474" s="502" t="s">
        <v>120</v>
      </c>
      <c r="F474" s="502">
        <v>10890000</v>
      </c>
      <c r="G474" s="502">
        <v>11821502.640000001</v>
      </c>
      <c r="H474" s="502">
        <v>1</v>
      </c>
      <c r="I474" s="510"/>
      <c r="K474" s="511"/>
    </row>
    <row r="475" spans="2:11" x14ac:dyDescent="0.25">
      <c r="B475" s="502">
        <v>93</v>
      </c>
      <c r="C475" s="502" t="s">
        <v>11</v>
      </c>
      <c r="D475" s="502" t="s">
        <v>100</v>
      </c>
      <c r="E475" s="502" t="s">
        <v>121</v>
      </c>
      <c r="F475" s="502">
        <v>7240000</v>
      </c>
      <c r="G475" s="502">
        <v>7730000</v>
      </c>
      <c r="H475" s="502">
        <v>1</v>
      </c>
      <c r="I475" s="510"/>
      <c r="K475" s="511"/>
    </row>
    <row r="476" spans="2:11" x14ac:dyDescent="0.25">
      <c r="B476" s="502">
        <v>93</v>
      </c>
      <c r="C476" s="502" t="s">
        <v>11</v>
      </c>
      <c r="D476" s="502" t="s">
        <v>100</v>
      </c>
      <c r="E476" s="502" t="s">
        <v>122</v>
      </c>
      <c r="F476" s="502">
        <v>10650000</v>
      </c>
      <c r="G476" s="502">
        <v>11731676.5</v>
      </c>
      <c r="H476" s="502">
        <v>1</v>
      </c>
      <c r="I476" s="510"/>
      <c r="K476" s="511"/>
    </row>
    <row r="477" spans="2:11" x14ac:dyDescent="0.25">
      <c r="B477" s="502">
        <v>93</v>
      </c>
      <c r="C477" s="502" t="s">
        <v>11</v>
      </c>
      <c r="D477" s="502" t="s">
        <v>100</v>
      </c>
      <c r="E477" s="502" t="s">
        <v>137</v>
      </c>
      <c r="F477" s="502">
        <v>7100000</v>
      </c>
      <c r="G477" s="502">
        <v>7710000</v>
      </c>
      <c r="H477" s="502">
        <v>1</v>
      </c>
      <c r="I477" s="510"/>
      <c r="K477" s="511"/>
    </row>
    <row r="478" spans="2:11" x14ac:dyDescent="0.25">
      <c r="B478" s="502">
        <v>93</v>
      </c>
      <c r="C478" s="502" t="s">
        <v>11</v>
      </c>
      <c r="D478" s="502" t="s">
        <v>100</v>
      </c>
      <c r="E478" s="502" t="s">
        <v>561</v>
      </c>
      <c r="F478" s="502">
        <v>7363000</v>
      </c>
      <c r="G478" s="502">
        <v>7553000</v>
      </c>
      <c r="H478" s="502">
        <v>1</v>
      </c>
      <c r="I478" s="510"/>
      <c r="K478" s="511"/>
    </row>
    <row r="479" spans="2:11" x14ac:dyDescent="0.25">
      <c r="B479" s="502">
        <v>93</v>
      </c>
      <c r="C479" s="502" t="s">
        <v>11</v>
      </c>
      <c r="D479" s="502" t="s">
        <v>100</v>
      </c>
      <c r="E479" s="502" t="s">
        <v>557</v>
      </c>
      <c r="F479" s="502">
        <v>7100000</v>
      </c>
      <c r="G479" s="502">
        <v>8177598.1399999997</v>
      </c>
      <c r="H479" s="502">
        <v>1</v>
      </c>
      <c r="I479" s="510"/>
      <c r="K479" s="511"/>
    </row>
    <row r="480" spans="2:11" x14ac:dyDescent="0.25">
      <c r="B480" s="502">
        <v>93</v>
      </c>
      <c r="C480" s="502" t="s">
        <v>11</v>
      </c>
      <c r="D480" s="502" t="s">
        <v>100</v>
      </c>
      <c r="E480" s="502" t="s">
        <v>123</v>
      </c>
      <c r="F480" s="502">
        <v>7212500</v>
      </c>
      <c r="G480" s="502">
        <v>10159411.945</v>
      </c>
      <c r="H480" s="502">
        <v>2</v>
      </c>
      <c r="I480" s="510"/>
      <c r="K480" s="511"/>
    </row>
    <row r="481" spans="2:11" x14ac:dyDescent="0.25">
      <c r="B481" s="502">
        <v>93</v>
      </c>
      <c r="C481" s="502" t="s">
        <v>11</v>
      </c>
      <c r="D481" s="502" t="s">
        <v>102</v>
      </c>
      <c r="E481" s="502" t="s">
        <v>438</v>
      </c>
      <c r="F481" s="502">
        <v>7260000</v>
      </c>
      <c r="G481" s="502">
        <v>9904102.1699999999</v>
      </c>
      <c r="H481" s="502">
        <v>1</v>
      </c>
      <c r="I481" s="510"/>
      <c r="K481" s="511"/>
    </row>
    <row r="482" spans="2:11" x14ac:dyDescent="0.25">
      <c r="B482" s="502">
        <v>93</v>
      </c>
      <c r="C482" s="502" t="s">
        <v>12</v>
      </c>
      <c r="D482" s="502" t="s">
        <v>351</v>
      </c>
      <c r="E482" s="502" t="s">
        <v>509</v>
      </c>
      <c r="F482" s="502">
        <v>7172500</v>
      </c>
      <c r="G482" s="502">
        <v>7380000</v>
      </c>
      <c r="H482" s="502">
        <v>2</v>
      </c>
      <c r="I482" s="510"/>
      <c r="K482" s="511"/>
    </row>
    <row r="483" spans="2:11" x14ac:dyDescent="0.25">
      <c r="B483" s="502">
        <v>93</v>
      </c>
      <c r="C483" s="502" t="s">
        <v>13</v>
      </c>
      <c r="D483" s="502" t="s">
        <v>508</v>
      </c>
      <c r="E483" s="502" t="s">
        <v>513</v>
      </c>
      <c r="F483" s="502">
        <v>7260000</v>
      </c>
      <c r="G483" s="502">
        <v>7510000</v>
      </c>
      <c r="H483" s="502">
        <v>1</v>
      </c>
      <c r="I483" s="510"/>
      <c r="K483" s="511"/>
    </row>
    <row r="484" spans="2:11" x14ac:dyDescent="0.25">
      <c r="B484" s="502">
        <v>93</v>
      </c>
      <c r="C484" s="502" t="s">
        <v>13</v>
      </c>
      <c r="D484" s="502" t="s">
        <v>132</v>
      </c>
      <c r="E484" s="502" t="s">
        <v>115</v>
      </c>
      <c r="F484" s="502">
        <v>7100000</v>
      </c>
      <c r="G484" s="502">
        <v>7350000</v>
      </c>
      <c r="H484" s="502">
        <v>1</v>
      </c>
      <c r="I484" s="510"/>
      <c r="K484" s="511"/>
    </row>
    <row r="485" spans="2:11" x14ac:dyDescent="0.25">
      <c r="B485" s="502">
        <v>93</v>
      </c>
      <c r="C485" s="502" t="s">
        <v>13</v>
      </c>
      <c r="D485" s="502" t="s">
        <v>132</v>
      </c>
      <c r="E485" s="502" t="s">
        <v>143</v>
      </c>
      <c r="F485" s="502">
        <v>7410000</v>
      </c>
      <c r="G485" s="502">
        <v>7526066</v>
      </c>
      <c r="H485" s="502">
        <v>1</v>
      </c>
      <c r="I485" s="510"/>
      <c r="K485" s="511"/>
    </row>
    <row r="486" spans="2:11" x14ac:dyDescent="0.25">
      <c r="B486" s="502">
        <v>93</v>
      </c>
      <c r="C486" s="502" t="s">
        <v>65</v>
      </c>
      <c r="D486" s="502" t="s">
        <v>103</v>
      </c>
      <c r="E486" s="502" t="s">
        <v>103</v>
      </c>
      <c r="F486" s="502">
        <v>8116000</v>
      </c>
      <c r="G486" s="502">
        <v>8371000</v>
      </c>
      <c r="H486" s="502">
        <v>5</v>
      </c>
      <c r="I486" s="510"/>
      <c r="K486" s="511"/>
    </row>
    <row r="487" spans="2:11" x14ac:dyDescent="0.25">
      <c r="B487" s="502">
        <v>93</v>
      </c>
      <c r="C487" s="502" t="s">
        <v>65</v>
      </c>
      <c r="D487" s="502" t="s">
        <v>103</v>
      </c>
      <c r="E487" s="502" t="s">
        <v>549</v>
      </c>
      <c r="F487" s="502">
        <v>7410000</v>
      </c>
      <c r="G487" s="502">
        <v>7660000</v>
      </c>
      <c r="H487" s="502">
        <v>1</v>
      </c>
      <c r="I487" s="510"/>
      <c r="K487" s="511"/>
    </row>
    <row r="488" spans="2:11" x14ac:dyDescent="0.25">
      <c r="B488" s="502">
        <v>93</v>
      </c>
      <c r="C488" s="502" t="s">
        <v>65</v>
      </c>
      <c r="D488" s="502" t="s">
        <v>103</v>
      </c>
      <c r="E488" s="502" t="s">
        <v>562</v>
      </c>
      <c r="F488" s="502">
        <v>7410000</v>
      </c>
      <c r="G488" s="502">
        <v>8892050.6999999993</v>
      </c>
      <c r="H488" s="502">
        <v>1</v>
      </c>
      <c r="I488" s="510"/>
      <c r="K488" s="511"/>
    </row>
    <row r="489" spans="2:11" x14ac:dyDescent="0.25">
      <c r="B489" s="502">
        <v>93</v>
      </c>
      <c r="C489" s="502" t="s">
        <v>65</v>
      </c>
      <c r="D489" s="502" t="s">
        <v>84</v>
      </c>
      <c r="E489" s="502" t="s">
        <v>473</v>
      </c>
      <c r="F489" s="502">
        <v>7389000</v>
      </c>
      <c r="G489" s="502">
        <v>7660000</v>
      </c>
      <c r="H489" s="502">
        <v>1</v>
      </c>
      <c r="I489" s="510"/>
      <c r="K489" s="511"/>
    </row>
    <row r="490" spans="2:11" x14ac:dyDescent="0.25">
      <c r="B490" s="502">
        <v>93</v>
      </c>
      <c r="C490" s="502" t="s">
        <v>65</v>
      </c>
      <c r="D490" s="502" t="s">
        <v>105</v>
      </c>
      <c r="E490" s="502" t="s">
        <v>400</v>
      </c>
      <c r="F490" s="502">
        <v>7130500</v>
      </c>
      <c r="G490" s="502">
        <v>8039410.2149999999</v>
      </c>
      <c r="H490" s="502">
        <v>2</v>
      </c>
      <c r="I490" s="510"/>
      <c r="K490" s="511"/>
    </row>
    <row r="491" spans="2:11" x14ac:dyDescent="0.25">
      <c r="B491" s="502">
        <v>93</v>
      </c>
      <c r="C491" s="502" t="s">
        <v>65</v>
      </c>
      <c r="D491" s="502" t="s">
        <v>266</v>
      </c>
      <c r="E491" s="502" t="s">
        <v>266</v>
      </c>
      <c r="F491" s="502">
        <v>6970000</v>
      </c>
      <c r="G491" s="502">
        <v>7593227.0199999996</v>
      </c>
      <c r="H491" s="502">
        <v>3</v>
      </c>
      <c r="I491" s="510"/>
      <c r="K491" s="511"/>
    </row>
    <row r="492" spans="2:11" x14ac:dyDescent="0.25">
      <c r="B492" s="502">
        <v>93</v>
      </c>
      <c r="C492" s="502" t="s">
        <v>65</v>
      </c>
      <c r="D492" s="502" t="s">
        <v>266</v>
      </c>
      <c r="E492" s="502" t="s">
        <v>400</v>
      </c>
      <c r="F492" s="502">
        <v>7260000</v>
      </c>
      <c r="G492" s="502">
        <v>7510000</v>
      </c>
      <c r="H492" s="502">
        <v>1</v>
      </c>
      <c r="I492" s="510"/>
      <c r="K492" s="511"/>
    </row>
    <row r="493" spans="2:11" x14ac:dyDescent="0.25">
      <c r="B493" s="502">
        <v>93</v>
      </c>
      <c r="C493" s="502" t="s">
        <v>65</v>
      </c>
      <c r="D493" s="502" t="s">
        <v>272</v>
      </c>
      <c r="E493" s="502" t="s">
        <v>301</v>
      </c>
      <c r="F493" s="502">
        <v>10770000</v>
      </c>
      <c r="G493" s="502">
        <v>11020000</v>
      </c>
      <c r="H493" s="502">
        <v>2</v>
      </c>
      <c r="I493" s="510"/>
      <c r="K493" s="511"/>
    </row>
    <row r="494" spans="2:11" x14ac:dyDescent="0.25">
      <c r="B494" s="502">
        <v>93</v>
      </c>
      <c r="C494" s="502" t="s">
        <v>65</v>
      </c>
      <c r="D494" s="502" t="s">
        <v>272</v>
      </c>
      <c r="E494" s="502" t="s">
        <v>446</v>
      </c>
      <c r="F494" s="502">
        <v>7045000</v>
      </c>
      <c r="G494" s="502">
        <v>7350000</v>
      </c>
      <c r="H494" s="502">
        <v>1</v>
      </c>
      <c r="I494" s="510"/>
      <c r="K494" s="511"/>
    </row>
    <row r="495" spans="2:11" x14ac:dyDescent="0.25">
      <c r="B495" s="502">
        <v>93</v>
      </c>
      <c r="C495" s="502" t="s">
        <v>65</v>
      </c>
      <c r="D495" s="502" t="s">
        <v>138</v>
      </c>
      <c r="E495" s="502" t="s">
        <v>563</v>
      </c>
      <c r="F495" s="502">
        <v>10650000</v>
      </c>
      <c r="G495" s="502">
        <v>10900000</v>
      </c>
      <c r="H495" s="502">
        <v>1</v>
      </c>
      <c r="I495" s="510"/>
      <c r="K495" s="511"/>
    </row>
    <row r="496" spans="2:11" x14ac:dyDescent="0.25">
      <c r="B496" s="502">
        <v>93</v>
      </c>
      <c r="C496" s="502" t="s">
        <v>65</v>
      </c>
      <c r="D496" s="502" t="s">
        <v>106</v>
      </c>
      <c r="E496" s="502" t="s">
        <v>106</v>
      </c>
      <c r="F496" s="502">
        <v>9187500</v>
      </c>
      <c r="G496" s="502">
        <v>9437500</v>
      </c>
      <c r="H496" s="502">
        <v>2</v>
      </c>
      <c r="I496" s="510"/>
      <c r="K496" s="511"/>
    </row>
    <row r="497" spans="2:11" x14ac:dyDescent="0.25">
      <c r="B497" s="502">
        <v>93</v>
      </c>
      <c r="C497" s="502" t="s">
        <v>66</v>
      </c>
      <c r="D497" s="502" t="s">
        <v>66</v>
      </c>
      <c r="E497" s="502" t="s">
        <v>66</v>
      </c>
      <c r="F497" s="502">
        <v>7100000</v>
      </c>
      <c r="G497" s="502">
        <v>7480000</v>
      </c>
      <c r="H497" s="502">
        <v>1</v>
      </c>
      <c r="I497" s="510"/>
      <c r="K497" s="511"/>
    </row>
    <row r="498" spans="2:11" x14ac:dyDescent="0.25">
      <c r="B498" s="502">
        <v>93</v>
      </c>
      <c r="C498" s="502" t="s">
        <v>66</v>
      </c>
      <c r="D498" s="502" t="s">
        <v>66</v>
      </c>
      <c r="E498" s="502" t="s">
        <v>410</v>
      </c>
      <c r="F498" s="502">
        <v>10650000</v>
      </c>
      <c r="G498" s="502">
        <v>10900000</v>
      </c>
      <c r="H498" s="502">
        <v>1</v>
      </c>
      <c r="I498" s="510"/>
      <c r="K498" s="511"/>
    </row>
    <row r="499" spans="2:11" x14ac:dyDescent="0.25">
      <c r="B499" s="502">
        <v>93</v>
      </c>
      <c r="C499" s="502" t="s">
        <v>66</v>
      </c>
      <c r="D499" s="502" t="s">
        <v>66</v>
      </c>
      <c r="E499" s="502" t="s">
        <v>387</v>
      </c>
      <c r="F499" s="502">
        <v>10650000</v>
      </c>
      <c r="G499" s="502">
        <v>11143000</v>
      </c>
      <c r="H499" s="502">
        <v>1</v>
      </c>
      <c r="I499" s="510"/>
      <c r="K499" s="511"/>
    </row>
    <row r="500" spans="2:11" x14ac:dyDescent="0.25">
      <c r="B500" s="502">
        <v>93</v>
      </c>
      <c r="C500" s="502" t="s">
        <v>66</v>
      </c>
      <c r="D500" s="502" t="s">
        <v>107</v>
      </c>
      <c r="E500" s="502" t="s">
        <v>344</v>
      </c>
      <c r="F500" s="502">
        <v>4917000</v>
      </c>
      <c r="G500" s="502">
        <v>5217000</v>
      </c>
      <c r="H500" s="502">
        <v>1</v>
      </c>
      <c r="I500" s="510"/>
      <c r="K500" s="511"/>
    </row>
    <row r="501" spans="2:11" x14ac:dyDescent="0.25">
      <c r="B501" s="502">
        <v>93</v>
      </c>
      <c r="C501" s="502" t="s">
        <v>66</v>
      </c>
      <c r="D501" s="502" t="s">
        <v>64</v>
      </c>
      <c r="E501" s="502" t="s">
        <v>64</v>
      </c>
      <c r="F501" s="502">
        <v>7190000</v>
      </c>
      <c r="G501" s="502">
        <v>7710135.1600000001</v>
      </c>
      <c r="H501" s="502">
        <v>1</v>
      </c>
      <c r="I501" s="510"/>
      <c r="K501" s="511"/>
    </row>
    <row r="502" spans="2:11" x14ac:dyDescent="0.25">
      <c r="B502" s="502">
        <v>93</v>
      </c>
      <c r="C502" s="502" t="s">
        <v>66</v>
      </c>
      <c r="D502" s="502" t="s">
        <v>125</v>
      </c>
      <c r="E502" s="502" t="s">
        <v>265</v>
      </c>
      <c r="F502" s="502">
        <v>10890000</v>
      </c>
      <c r="G502" s="502">
        <v>16376633.869999999</v>
      </c>
      <c r="H502" s="502">
        <v>1</v>
      </c>
      <c r="I502" s="510"/>
      <c r="K502" s="511"/>
    </row>
    <row r="503" spans="2:11" x14ac:dyDescent="0.25">
      <c r="B503" s="502">
        <v>93</v>
      </c>
      <c r="C503" s="502" t="s">
        <v>66</v>
      </c>
      <c r="D503" s="502" t="s">
        <v>86</v>
      </c>
      <c r="E503" s="502" t="s">
        <v>87</v>
      </c>
      <c r="F503" s="502">
        <v>7410000</v>
      </c>
      <c r="G503" s="502">
        <v>7611000</v>
      </c>
      <c r="H503" s="502">
        <v>1</v>
      </c>
      <c r="I503" s="510"/>
      <c r="K503" s="511"/>
    </row>
    <row r="504" spans="2:11" x14ac:dyDescent="0.25">
      <c r="B504" s="502">
        <v>93</v>
      </c>
      <c r="C504" s="502" t="s">
        <v>66</v>
      </c>
      <c r="D504" s="502" t="s">
        <v>69</v>
      </c>
      <c r="E504" s="502" t="s">
        <v>199</v>
      </c>
      <c r="F504" s="502">
        <v>8892500</v>
      </c>
      <c r="G504" s="502">
        <v>10072500</v>
      </c>
      <c r="H504" s="502">
        <v>2</v>
      </c>
      <c r="I504" s="510"/>
      <c r="K504" s="511"/>
    </row>
    <row r="505" spans="2:11" x14ac:dyDescent="0.25">
      <c r="B505" s="502">
        <v>93</v>
      </c>
      <c r="C505" s="502" t="s">
        <v>130</v>
      </c>
      <c r="D505" s="502" t="s">
        <v>133</v>
      </c>
      <c r="E505" s="502" t="s">
        <v>148</v>
      </c>
      <c r="F505" s="502">
        <v>7060000</v>
      </c>
      <c r="G505" s="502">
        <v>7395000</v>
      </c>
      <c r="H505" s="502">
        <v>2</v>
      </c>
      <c r="I505" s="510"/>
      <c r="K505" s="511"/>
    </row>
    <row r="506" spans="2:11" x14ac:dyDescent="0.25">
      <c r="B506" s="502">
        <v>93</v>
      </c>
      <c r="C506" s="502" t="s">
        <v>130</v>
      </c>
      <c r="D506" s="502" t="s">
        <v>133</v>
      </c>
      <c r="E506" s="502" t="s">
        <v>71</v>
      </c>
      <c r="F506" s="502">
        <v>7342000</v>
      </c>
      <c r="G506" s="502">
        <v>11080000</v>
      </c>
      <c r="H506" s="502">
        <v>1</v>
      </c>
      <c r="I506" s="510"/>
      <c r="K506" s="511"/>
    </row>
    <row r="507" spans="2:11" x14ac:dyDescent="0.25">
      <c r="B507" s="502">
        <v>93</v>
      </c>
      <c r="C507" s="502" t="s">
        <v>130</v>
      </c>
      <c r="D507" s="502" t="s">
        <v>133</v>
      </c>
      <c r="E507" s="502" t="s">
        <v>72</v>
      </c>
      <c r="F507" s="502">
        <v>5787600</v>
      </c>
      <c r="G507" s="502">
        <v>8626273.7119999994</v>
      </c>
      <c r="H507" s="502">
        <v>5</v>
      </c>
      <c r="I507" s="510"/>
      <c r="K507" s="511"/>
    </row>
    <row r="508" spans="2:11" x14ac:dyDescent="0.25">
      <c r="B508" s="502">
        <v>93</v>
      </c>
      <c r="C508" s="502" t="s">
        <v>130</v>
      </c>
      <c r="D508" s="502" t="s">
        <v>134</v>
      </c>
      <c r="E508" s="502" t="s">
        <v>134</v>
      </c>
      <c r="F508" s="502">
        <v>6858600</v>
      </c>
      <c r="G508" s="502">
        <v>10565518.995999999</v>
      </c>
      <c r="H508" s="502">
        <v>5</v>
      </c>
      <c r="I508" s="510"/>
      <c r="K508" s="511"/>
    </row>
    <row r="509" spans="2:11" x14ac:dyDescent="0.25">
      <c r="B509" s="502">
        <v>93</v>
      </c>
      <c r="C509" s="502" t="s">
        <v>130</v>
      </c>
      <c r="D509" s="502" t="s">
        <v>134</v>
      </c>
      <c r="E509" s="502" t="s">
        <v>149</v>
      </c>
      <c r="F509" s="502">
        <v>7260000</v>
      </c>
      <c r="G509" s="502">
        <v>13508000</v>
      </c>
      <c r="H509" s="502">
        <v>1</v>
      </c>
      <c r="I509" s="510"/>
      <c r="K509" s="511"/>
    </row>
    <row r="510" spans="2:11" x14ac:dyDescent="0.25">
      <c r="B510" s="502">
        <v>101</v>
      </c>
      <c r="C510" s="502" t="s">
        <v>127</v>
      </c>
      <c r="D510" s="502" t="s">
        <v>127</v>
      </c>
      <c r="E510" s="502" t="s">
        <v>368</v>
      </c>
      <c r="F510" s="502">
        <v>7180000</v>
      </c>
      <c r="G510" s="502">
        <v>7180000</v>
      </c>
      <c r="H510" s="502">
        <v>1</v>
      </c>
      <c r="I510" s="510"/>
      <c r="K510" s="511"/>
    </row>
    <row r="511" spans="2:11" x14ac:dyDescent="0.25">
      <c r="B511" s="502">
        <v>101</v>
      </c>
      <c r="C511" s="502" t="s">
        <v>127</v>
      </c>
      <c r="D511" s="502" t="s">
        <v>75</v>
      </c>
      <c r="E511" s="502" t="s">
        <v>75</v>
      </c>
      <c r="F511" s="502">
        <v>6603000</v>
      </c>
      <c r="G511" s="502">
        <v>7007651.1799999997</v>
      </c>
      <c r="H511" s="502">
        <v>1</v>
      </c>
      <c r="I511" s="510"/>
      <c r="K511" s="511"/>
    </row>
    <row r="512" spans="2:11" x14ac:dyDescent="0.25">
      <c r="B512" s="502">
        <v>101</v>
      </c>
      <c r="C512" s="502" t="s">
        <v>127</v>
      </c>
      <c r="D512" s="502" t="s">
        <v>75</v>
      </c>
      <c r="E512" s="502" t="s">
        <v>469</v>
      </c>
      <c r="F512" s="502">
        <v>7410000</v>
      </c>
      <c r="G512" s="502">
        <v>7410000</v>
      </c>
      <c r="H512" s="502">
        <v>1</v>
      </c>
      <c r="I512" s="510"/>
      <c r="K512" s="511"/>
    </row>
    <row r="513" spans="2:11" x14ac:dyDescent="0.25">
      <c r="B513" s="502">
        <v>101</v>
      </c>
      <c r="C513" s="502" t="s">
        <v>127</v>
      </c>
      <c r="D513" s="502" t="s">
        <v>75</v>
      </c>
      <c r="E513" s="502" t="s">
        <v>503</v>
      </c>
      <c r="F513" s="502">
        <v>7410000</v>
      </c>
      <c r="G513" s="502">
        <v>7616000</v>
      </c>
      <c r="H513" s="502">
        <v>1</v>
      </c>
      <c r="I513" s="510"/>
      <c r="K513" s="511"/>
    </row>
    <row r="514" spans="2:11" x14ac:dyDescent="0.25">
      <c r="B514" s="502">
        <v>101</v>
      </c>
      <c r="C514" s="502" t="s">
        <v>127</v>
      </c>
      <c r="D514" s="502" t="s">
        <v>75</v>
      </c>
      <c r="E514" s="502" t="s">
        <v>482</v>
      </c>
      <c r="F514" s="502">
        <v>7373666.6666666698</v>
      </c>
      <c r="G514" s="502">
        <v>7456666.6666666698</v>
      </c>
      <c r="H514" s="502">
        <v>3</v>
      </c>
      <c r="I514" s="510"/>
      <c r="K514" s="511"/>
    </row>
    <row r="515" spans="2:11" x14ac:dyDescent="0.25">
      <c r="B515" s="502">
        <v>101</v>
      </c>
      <c r="C515" s="502" t="s">
        <v>127</v>
      </c>
      <c r="D515" s="502" t="s">
        <v>426</v>
      </c>
      <c r="E515" s="502" t="s">
        <v>427</v>
      </c>
      <c r="F515" s="502">
        <v>7410000</v>
      </c>
      <c r="G515" s="502">
        <v>7616000</v>
      </c>
      <c r="H515" s="502">
        <v>1</v>
      </c>
      <c r="I515" s="510"/>
      <c r="K515" s="511"/>
    </row>
    <row r="516" spans="2:11" x14ac:dyDescent="0.25">
      <c r="B516" s="502">
        <v>101</v>
      </c>
      <c r="C516" s="502" t="s">
        <v>127</v>
      </c>
      <c r="D516" s="502" t="s">
        <v>128</v>
      </c>
      <c r="E516" s="502" t="s">
        <v>483</v>
      </c>
      <c r="F516" s="502">
        <v>7090500</v>
      </c>
      <c r="G516" s="502">
        <v>7616000</v>
      </c>
      <c r="H516" s="502">
        <v>2</v>
      </c>
      <c r="I516" s="510"/>
      <c r="K516" s="511"/>
    </row>
    <row r="517" spans="2:11" x14ac:dyDescent="0.25">
      <c r="B517" s="502">
        <v>101</v>
      </c>
      <c r="C517" s="502" t="s">
        <v>127</v>
      </c>
      <c r="D517" s="502" t="s">
        <v>543</v>
      </c>
      <c r="E517" s="502" t="s">
        <v>547</v>
      </c>
      <c r="F517" s="502">
        <v>7410000</v>
      </c>
      <c r="G517" s="502">
        <v>7616000</v>
      </c>
      <c r="H517" s="502">
        <v>1</v>
      </c>
      <c r="I517" s="510"/>
      <c r="K517" s="511"/>
    </row>
    <row r="518" spans="2:11" x14ac:dyDescent="0.25">
      <c r="B518" s="502">
        <v>101</v>
      </c>
      <c r="C518" s="502" t="s">
        <v>127</v>
      </c>
      <c r="D518" s="502" t="s">
        <v>308</v>
      </c>
      <c r="E518" s="502" t="s">
        <v>308</v>
      </c>
      <c r="F518" s="502">
        <v>6202000</v>
      </c>
      <c r="G518" s="502">
        <v>7493535.8399999999</v>
      </c>
      <c r="H518" s="502">
        <v>1</v>
      </c>
      <c r="I518" s="510"/>
      <c r="K518" s="511"/>
    </row>
    <row r="519" spans="2:11" x14ac:dyDescent="0.25">
      <c r="B519" s="502">
        <v>101</v>
      </c>
      <c r="C519" s="502" t="s">
        <v>127</v>
      </c>
      <c r="D519" s="502" t="s">
        <v>118</v>
      </c>
      <c r="E519" s="502" t="s">
        <v>367</v>
      </c>
      <c r="F519" s="502">
        <v>7410000</v>
      </c>
      <c r="G519" s="502">
        <v>7616000</v>
      </c>
      <c r="H519" s="502">
        <v>1</v>
      </c>
      <c r="I519" s="510"/>
      <c r="K519" s="511"/>
    </row>
    <row r="520" spans="2:11" x14ac:dyDescent="0.25">
      <c r="B520" s="502">
        <v>101</v>
      </c>
      <c r="C520" s="502" t="s">
        <v>127</v>
      </c>
      <c r="D520" s="502" t="s">
        <v>118</v>
      </c>
      <c r="E520" s="502" t="s">
        <v>564</v>
      </c>
      <c r="F520" s="502">
        <v>7127333.3333333302</v>
      </c>
      <c r="G520" s="502">
        <v>7325333.3333333302</v>
      </c>
      <c r="H520" s="502">
        <v>3</v>
      </c>
      <c r="I520" s="510"/>
      <c r="K520" s="511"/>
    </row>
    <row r="521" spans="2:11" x14ac:dyDescent="0.25">
      <c r="B521" s="502">
        <v>101</v>
      </c>
      <c r="C521" s="502" t="s">
        <v>127</v>
      </c>
      <c r="D521" s="502" t="s">
        <v>118</v>
      </c>
      <c r="E521" s="502" t="s">
        <v>477</v>
      </c>
      <c r="F521" s="502">
        <v>7306666.6666666698</v>
      </c>
      <c r="G521" s="502">
        <v>7444000</v>
      </c>
      <c r="H521" s="502">
        <v>3</v>
      </c>
      <c r="I521" s="510"/>
      <c r="K521" s="511"/>
    </row>
    <row r="522" spans="2:11" x14ac:dyDescent="0.25">
      <c r="B522" s="502">
        <v>101</v>
      </c>
      <c r="C522" s="502" t="s">
        <v>127</v>
      </c>
      <c r="D522" s="502" t="s">
        <v>565</v>
      </c>
      <c r="E522" s="502" t="s">
        <v>92</v>
      </c>
      <c r="F522" s="502">
        <v>7410000</v>
      </c>
      <c r="G522" s="502">
        <v>7609000</v>
      </c>
      <c r="H522" s="502">
        <v>1</v>
      </c>
      <c r="I522" s="510"/>
      <c r="K522" s="511"/>
    </row>
    <row r="523" spans="2:11" x14ac:dyDescent="0.25">
      <c r="B523" s="502">
        <v>101</v>
      </c>
      <c r="C523" s="502" t="s">
        <v>127</v>
      </c>
      <c r="D523" s="502" t="s">
        <v>347</v>
      </c>
      <c r="E523" s="502" t="s">
        <v>556</v>
      </c>
      <c r="F523" s="502">
        <v>7410000</v>
      </c>
      <c r="G523" s="502">
        <v>7616000</v>
      </c>
      <c r="H523" s="502">
        <v>1</v>
      </c>
      <c r="I523" s="510"/>
      <c r="K523" s="511"/>
    </row>
    <row r="524" spans="2:11" x14ac:dyDescent="0.25">
      <c r="B524" s="502">
        <v>101</v>
      </c>
      <c r="C524" s="502" t="s">
        <v>127</v>
      </c>
      <c r="D524" s="502" t="s">
        <v>425</v>
      </c>
      <c r="E524" s="502" t="s">
        <v>566</v>
      </c>
      <c r="F524" s="502">
        <v>7410000</v>
      </c>
      <c r="G524" s="502">
        <v>7616000</v>
      </c>
      <c r="H524" s="502">
        <v>1</v>
      </c>
      <c r="I524" s="510"/>
      <c r="K524" s="511"/>
    </row>
    <row r="525" spans="2:11" x14ac:dyDescent="0.25">
      <c r="B525" s="502">
        <v>101</v>
      </c>
      <c r="C525" s="502" t="s">
        <v>11</v>
      </c>
      <c r="D525" s="502" t="s">
        <v>111</v>
      </c>
      <c r="E525" s="502" t="s">
        <v>78</v>
      </c>
      <c r="F525" s="502">
        <v>7160000</v>
      </c>
      <c r="G525" s="502">
        <v>7259666.6666666698</v>
      </c>
      <c r="H525" s="502">
        <v>6</v>
      </c>
      <c r="I525" s="510"/>
      <c r="K525" s="511"/>
    </row>
    <row r="526" spans="2:11" x14ac:dyDescent="0.25">
      <c r="B526" s="502">
        <v>101</v>
      </c>
      <c r="C526" s="502" t="s">
        <v>12</v>
      </c>
      <c r="D526" s="502" t="s">
        <v>12</v>
      </c>
      <c r="E526" s="502" t="s">
        <v>481</v>
      </c>
      <c r="F526" s="502">
        <v>7263000</v>
      </c>
      <c r="G526" s="502">
        <v>7612500</v>
      </c>
      <c r="H526" s="502">
        <v>2</v>
      </c>
      <c r="I526" s="510"/>
      <c r="K526" s="511"/>
    </row>
    <row r="527" spans="2:11" x14ac:dyDescent="0.25">
      <c r="B527" s="502">
        <v>101</v>
      </c>
      <c r="C527" s="502" t="s">
        <v>13</v>
      </c>
      <c r="D527" s="502" t="s">
        <v>493</v>
      </c>
      <c r="E527" s="502" t="s">
        <v>567</v>
      </c>
      <c r="F527" s="502">
        <v>6784000</v>
      </c>
      <c r="G527" s="502">
        <v>6949000</v>
      </c>
      <c r="H527" s="502">
        <v>1</v>
      </c>
      <c r="I527" s="510"/>
      <c r="K527" s="511"/>
    </row>
    <row r="528" spans="2:11" x14ac:dyDescent="0.25">
      <c r="B528" s="502">
        <v>101</v>
      </c>
      <c r="C528" s="502" t="s">
        <v>13</v>
      </c>
      <c r="D528" s="502" t="s">
        <v>132</v>
      </c>
      <c r="E528" s="502" t="s">
        <v>115</v>
      </c>
      <c r="F528" s="502">
        <v>7341000</v>
      </c>
      <c r="G528" s="502">
        <v>7493000</v>
      </c>
      <c r="H528" s="502">
        <v>2</v>
      </c>
      <c r="I528" s="510"/>
      <c r="K528" s="511"/>
    </row>
    <row r="529" spans="2:11" x14ac:dyDescent="0.25">
      <c r="B529" s="502">
        <v>101</v>
      </c>
      <c r="C529" s="502" t="s">
        <v>13</v>
      </c>
      <c r="D529" s="502" t="s">
        <v>132</v>
      </c>
      <c r="E529" s="502" t="s">
        <v>117</v>
      </c>
      <c r="F529" s="502">
        <v>7410000</v>
      </c>
      <c r="G529" s="502">
        <v>7493000</v>
      </c>
      <c r="H529" s="502">
        <v>1</v>
      </c>
      <c r="I529" s="510"/>
      <c r="K529" s="511"/>
    </row>
    <row r="530" spans="2:11" x14ac:dyDescent="0.25">
      <c r="B530" s="502">
        <v>101</v>
      </c>
      <c r="C530" s="502" t="s">
        <v>13</v>
      </c>
      <c r="D530" s="502" t="s">
        <v>132</v>
      </c>
      <c r="E530" s="502" t="s">
        <v>143</v>
      </c>
      <c r="F530" s="502">
        <v>7874666.6666666698</v>
      </c>
      <c r="G530" s="502">
        <v>8728000</v>
      </c>
      <c r="H530" s="502">
        <v>3</v>
      </c>
      <c r="I530" s="510"/>
      <c r="K530" s="511"/>
    </row>
    <row r="531" spans="2:11" x14ac:dyDescent="0.25">
      <c r="B531" s="502">
        <v>101</v>
      </c>
      <c r="C531" s="502" t="s">
        <v>65</v>
      </c>
      <c r="D531" s="502" t="s">
        <v>401</v>
      </c>
      <c r="E531" s="502" t="s">
        <v>568</v>
      </c>
      <c r="F531" s="502">
        <v>7410000</v>
      </c>
      <c r="G531" s="502">
        <v>7493000</v>
      </c>
      <c r="H531" s="502">
        <v>1</v>
      </c>
      <c r="I531" s="510"/>
      <c r="K531" s="511"/>
    </row>
    <row r="532" spans="2:11" x14ac:dyDescent="0.25">
      <c r="B532" s="502">
        <v>101</v>
      </c>
      <c r="C532" s="502" t="s">
        <v>66</v>
      </c>
      <c r="D532" s="502" t="s">
        <v>66</v>
      </c>
      <c r="E532" s="502" t="s">
        <v>66</v>
      </c>
      <c r="F532" s="502">
        <v>7410000</v>
      </c>
      <c r="G532" s="502">
        <v>7493000</v>
      </c>
      <c r="H532" s="502">
        <v>1</v>
      </c>
      <c r="I532" s="510"/>
      <c r="K532" s="511"/>
    </row>
    <row r="533" spans="2:11" x14ac:dyDescent="0.25">
      <c r="B533" s="502">
        <v>101</v>
      </c>
      <c r="C533" s="502" t="s">
        <v>66</v>
      </c>
      <c r="D533" s="502" t="s">
        <v>64</v>
      </c>
      <c r="E533" s="502" t="s">
        <v>569</v>
      </c>
      <c r="F533" s="502">
        <v>7410000</v>
      </c>
      <c r="G533" s="502">
        <v>7493000</v>
      </c>
      <c r="H533" s="502">
        <v>5</v>
      </c>
      <c r="I533" s="510"/>
      <c r="K533" s="511"/>
    </row>
    <row r="534" spans="2:11" x14ac:dyDescent="0.25">
      <c r="B534" s="502">
        <v>101</v>
      </c>
      <c r="C534" s="502" t="s">
        <v>66</v>
      </c>
      <c r="D534" s="502" t="s">
        <v>108</v>
      </c>
      <c r="E534" s="502" t="s">
        <v>144</v>
      </c>
      <c r="F534" s="502">
        <v>7031500</v>
      </c>
      <c r="G534" s="502">
        <v>7451000</v>
      </c>
      <c r="H534" s="502">
        <v>2</v>
      </c>
      <c r="I534" s="510"/>
      <c r="K534" s="511"/>
    </row>
    <row r="535" spans="2:11" x14ac:dyDescent="0.25">
      <c r="B535" s="502">
        <v>101</v>
      </c>
      <c r="C535" s="502" t="s">
        <v>66</v>
      </c>
      <c r="D535" s="502" t="s">
        <v>86</v>
      </c>
      <c r="E535" s="502" t="s">
        <v>87</v>
      </c>
      <c r="F535" s="502">
        <v>7363000</v>
      </c>
      <c r="G535" s="502">
        <v>7446000</v>
      </c>
      <c r="H535" s="502">
        <v>2</v>
      </c>
      <c r="I535" s="510"/>
      <c r="K535" s="511"/>
    </row>
    <row r="536" spans="2:11" x14ac:dyDescent="0.25">
      <c r="B536" s="502">
        <v>101</v>
      </c>
      <c r="C536" s="502" t="s">
        <v>66</v>
      </c>
      <c r="D536" s="502" t="s">
        <v>86</v>
      </c>
      <c r="E536" s="502" t="s">
        <v>109</v>
      </c>
      <c r="F536" s="502">
        <v>7410000</v>
      </c>
      <c r="G536" s="502">
        <v>7551000</v>
      </c>
      <c r="H536" s="502">
        <v>2</v>
      </c>
      <c r="I536" s="510"/>
      <c r="K536" s="511"/>
    </row>
    <row r="537" spans="2:11" x14ac:dyDescent="0.25">
      <c r="B537" s="502">
        <v>101</v>
      </c>
      <c r="C537" s="502" t="s">
        <v>66</v>
      </c>
      <c r="D537" s="502" t="s">
        <v>86</v>
      </c>
      <c r="E537" s="502" t="s">
        <v>507</v>
      </c>
      <c r="F537" s="502">
        <v>7410000</v>
      </c>
      <c r="G537" s="502">
        <v>7509571.42857143</v>
      </c>
      <c r="H537" s="502">
        <v>7</v>
      </c>
      <c r="I537" s="510"/>
      <c r="K537" s="511"/>
    </row>
    <row r="538" spans="2:11" x14ac:dyDescent="0.25">
      <c r="B538" s="502">
        <v>101</v>
      </c>
      <c r="C538" s="502" t="s">
        <v>66</v>
      </c>
      <c r="D538" s="502" t="s">
        <v>402</v>
      </c>
      <c r="E538" s="502" t="s">
        <v>487</v>
      </c>
      <c r="F538" s="502">
        <v>7410000</v>
      </c>
      <c r="G538" s="502">
        <v>7609000</v>
      </c>
      <c r="H538" s="502">
        <v>1</v>
      </c>
      <c r="I538" s="510"/>
      <c r="K538" s="511"/>
    </row>
    <row r="539" spans="2:11" x14ac:dyDescent="0.25">
      <c r="B539" s="502">
        <v>101</v>
      </c>
      <c r="C539" s="502" t="s">
        <v>130</v>
      </c>
      <c r="D539" s="502" t="s">
        <v>130</v>
      </c>
      <c r="E539" s="502" t="s">
        <v>130</v>
      </c>
      <c r="F539" s="502">
        <v>8597333.3333333302</v>
      </c>
      <c r="G539" s="502">
        <v>8680333.3333333302</v>
      </c>
      <c r="H539" s="502">
        <v>3</v>
      </c>
      <c r="I539" s="510"/>
      <c r="K539" s="511"/>
    </row>
    <row r="540" spans="2:11" x14ac:dyDescent="0.25">
      <c r="B540" s="502">
        <v>101</v>
      </c>
      <c r="C540" s="502" t="s">
        <v>130</v>
      </c>
      <c r="D540" s="502" t="s">
        <v>130</v>
      </c>
      <c r="E540" s="502" t="s">
        <v>405</v>
      </c>
      <c r="F540" s="502">
        <v>7365947.3684210498</v>
      </c>
      <c r="G540" s="502">
        <v>7480842.1052631596</v>
      </c>
      <c r="H540" s="502">
        <v>19</v>
      </c>
      <c r="I540" s="510"/>
      <c r="K540" s="511"/>
    </row>
    <row r="541" spans="2:11" x14ac:dyDescent="0.25">
      <c r="B541" s="502">
        <v>101</v>
      </c>
      <c r="C541" s="502" t="s">
        <v>130</v>
      </c>
      <c r="D541" s="502" t="s">
        <v>130</v>
      </c>
      <c r="E541" s="502" t="s">
        <v>388</v>
      </c>
      <c r="F541" s="502">
        <v>7402272.7272727303</v>
      </c>
      <c r="G541" s="502">
        <v>7485272.7272727303</v>
      </c>
      <c r="H541" s="502">
        <v>11</v>
      </c>
      <c r="I541" s="510"/>
      <c r="K541" s="511"/>
    </row>
    <row r="542" spans="2:11" x14ac:dyDescent="0.25">
      <c r="B542" s="502">
        <v>101</v>
      </c>
      <c r="C542" s="502" t="s">
        <v>130</v>
      </c>
      <c r="D542" s="502" t="s">
        <v>133</v>
      </c>
      <c r="E542" s="502" t="s">
        <v>71</v>
      </c>
      <c r="F542" s="502">
        <v>7410000</v>
      </c>
      <c r="G542" s="502">
        <v>7493000</v>
      </c>
      <c r="H542" s="502">
        <v>1</v>
      </c>
      <c r="I542" s="510"/>
      <c r="K542" s="511"/>
    </row>
    <row r="543" spans="2:11" x14ac:dyDescent="0.25">
      <c r="B543" s="502">
        <v>101</v>
      </c>
      <c r="C543" s="502" t="s">
        <v>130</v>
      </c>
      <c r="D543" s="502" t="s">
        <v>113</v>
      </c>
      <c r="E543" s="502" t="s">
        <v>332</v>
      </c>
      <c r="F543" s="502">
        <v>9262500</v>
      </c>
      <c r="G543" s="502">
        <v>9345500</v>
      </c>
      <c r="H543" s="502">
        <v>6</v>
      </c>
      <c r="I543" s="510"/>
      <c r="K543" s="511"/>
    </row>
    <row r="544" spans="2:11" x14ac:dyDescent="0.25">
      <c r="B544" s="502">
        <v>101</v>
      </c>
      <c r="C544" s="502" t="s">
        <v>130</v>
      </c>
      <c r="D544" s="502" t="s">
        <v>89</v>
      </c>
      <c r="E544" s="502" t="s">
        <v>89</v>
      </c>
      <c r="F544" s="502">
        <v>7400750</v>
      </c>
      <c r="G544" s="502">
        <v>7483750</v>
      </c>
      <c r="H544" s="502">
        <v>8</v>
      </c>
      <c r="I544" s="510"/>
      <c r="K544" s="511"/>
    </row>
    <row r="545" spans="2:11" x14ac:dyDescent="0.25">
      <c r="B545" s="502">
        <v>110</v>
      </c>
      <c r="C545" s="502" t="s">
        <v>127</v>
      </c>
      <c r="D545" s="502" t="s">
        <v>308</v>
      </c>
      <c r="E545" s="502" t="s">
        <v>308</v>
      </c>
      <c r="F545" s="502">
        <v>7260000</v>
      </c>
      <c r="G545" s="502">
        <v>7580000</v>
      </c>
      <c r="H545" s="502">
        <v>1</v>
      </c>
      <c r="I545" s="510"/>
      <c r="K545" s="511"/>
    </row>
    <row r="546" spans="2:11" x14ac:dyDescent="0.25">
      <c r="B546" s="502">
        <v>110</v>
      </c>
      <c r="C546" s="502" t="s">
        <v>65</v>
      </c>
      <c r="D546" s="502" t="s">
        <v>104</v>
      </c>
      <c r="E546" s="502" t="s">
        <v>104</v>
      </c>
      <c r="F546" s="502">
        <v>7409000</v>
      </c>
      <c r="G546" s="502">
        <v>7717982.3650000002</v>
      </c>
      <c r="H546" s="502">
        <v>2</v>
      </c>
      <c r="I546" s="510"/>
      <c r="K546" s="511"/>
    </row>
    <row r="547" spans="2:11" x14ac:dyDescent="0.25">
      <c r="B547" s="502">
        <v>110</v>
      </c>
      <c r="C547" s="502" t="s">
        <v>65</v>
      </c>
      <c r="D547" s="502" t="s">
        <v>104</v>
      </c>
      <c r="E547" s="502" t="s">
        <v>354</v>
      </c>
      <c r="F547" s="502">
        <v>7408000</v>
      </c>
      <c r="G547" s="502">
        <v>7716774.2000000002</v>
      </c>
      <c r="H547" s="502">
        <v>1</v>
      </c>
      <c r="I547" s="510"/>
      <c r="K547" s="511"/>
    </row>
    <row r="548" spans="2:11" x14ac:dyDescent="0.25">
      <c r="B548" s="502">
        <v>110</v>
      </c>
      <c r="C548" s="502" t="s">
        <v>65</v>
      </c>
      <c r="D548" s="502" t="s">
        <v>104</v>
      </c>
      <c r="E548" s="502" t="s">
        <v>91</v>
      </c>
      <c r="F548" s="502">
        <v>7408000</v>
      </c>
      <c r="G548" s="502">
        <v>7716774.2000000002</v>
      </c>
      <c r="H548" s="502">
        <v>2</v>
      </c>
      <c r="I548" s="510"/>
      <c r="K548" s="511"/>
    </row>
    <row r="549" spans="2:11" x14ac:dyDescent="0.25">
      <c r="B549" s="502">
        <v>110</v>
      </c>
      <c r="C549" s="502" t="s">
        <v>65</v>
      </c>
      <c r="D549" s="502" t="s">
        <v>84</v>
      </c>
      <c r="E549" s="502" t="s">
        <v>84</v>
      </c>
      <c r="F549" s="502">
        <v>7408000</v>
      </c>
      <c r="G549" s="502">
        <v>7716774.2000000002</v>
      </c>
      <c r="H549" s="502">
        <v>1</v>
      </c>
      <c r="I549" s="510"/>
      <c r="K549" s="511"/>
    </row>
    <row r="550" spans="2:11" x14ac:dyDescent="0.25">
      <c r="B550" s="502">
        <v>110</v>
      </c>
      <c r="C550" s="502" t="s">
        <v>65</v>
      </c>
      <c r="D550" s="502" t="s">
        <v>84</v>
      </c>
      <c r="E550" s="502" t="s">
        <v>570</v>
      </c>
      <c r="F550" s="502">
        <v>7408000</v>
      </c>
      <c r="G550" s="502">
        <v>7716774.2000000002</v>
      </c>
      <c r="H550" s="502">
        <v>1</v>
      </c>
      <c r="I550" s="510"/>
      <c r="K550" s="511"/>
    </row>
    <row r="551" spans="2:11" x14ac:dyDescent="0.25">
      <c r="B551" s="502">
        <v>110</v>
      </c>
      <c r="C551" s="502" t="s">
        <v>65</v>
      </c>
      <c r="D551" s="502" t="s">
        <v>84</v>
      </c>
      <c r="E551" s="502" t="s">
        <v>418</v>
      </c>
      <c r="F551" s="502">
        <v>7408000</v>
      </c>
      <c r="G551" s="502">
        <v>7714774.2000000002</v>
      </c>
      <c r="H551" s="502">
        <v>1</v>
      </c>
      <c r="I551" s="510"/>
      <c r="K551" s="511"/>
    </row>
    <row r="552" spans="2:11" x14ac:dyDescent="0.25">
      <c r="B552" s="502">
        <v>110</v>
      </c>
      <c r="C552" s="502" t="s">
        <v>65</v>
      </c>
      <c r="D552" s="502" t="s">
        <v>84</v>
      </c>
      <c r="E552" s="502" t="s">
        <v>419</v>
      </c>
      <c r="F552" s="502">
        <v>7272000</v>
      </c>
      <c r="G552" s="502">
        <v>7716774.0199999996</v>
      </c>
      <c r="H552" s="502">
        <v>1</v>
      </c>
      <c r="I552" s="510"/>
      <c r="K552" s="511"/>
    </row>
    <row r="553" spans="2:11" x14ac:dyDescent="0.25">
      <c r="B553" s="502">
        <v>110</v>
      </c>
      <c r="C553" s="502" t="s">
        <v>65</v>
      </c>
      <c r="D553" s="502" t="s">
        <v>112</v>
      </c>
      <c r="E553" s="502" t="s">
        <v>112</v>
      </c>
      <c r="F553" s="502">
        <v>7408000</v>
      </c>
      <c r="G553" s="502">
        <v>7716774.0199999996</v>
      </c>
      <c r="H553" s="502">
        <v>1</v>
      </c>
      <c r="I553" s="510"/>
      <c r="K553" s="511"/>
    </row>
    <row r="554" spans="2:11" x14ac:dyDescent="0.25">
      <c r="B554" s="502">
        <v>110</v>
      </c>
      <c r="C554" s="502" t="s">
        <v>65</v>
      </c>
      <c r="D554" s="502" t="s">
        <v>105</v>
      </c>
      <c r="E554" s="502" t="s">
        <v>139</v>
      </c>
      <c r="F554" s="502">
        <v>7321000</v>
      </c>
      <c r="G554" s="502">
        <v>7719190.5300000003</v>
      </c>
      <c r="H554" s="502">
        <v>1</v>
      </c>
      <c r="I554" s="510"/>
      <c r="K554" s="511"/>
    </row>
    <row r="555" spans="2:11" x14ac:dyDescent="0.25">
      <c r="B555" s="502">
        <v>110</v>
      </c>
      <c r="C555" s="502" t="s">
        <v>65</v>
      </c>
      <c r="D555" s="502" t="s">
        <v>138</v>
      </c>
      <c r="E555" s="502" t="s">
        <v>138</v>
      </c>
      <c r="F555" s="502">
        <v>7399000</v>
      </c>
      <c r="G555" s="502">
        <v>7719190.5300000003</v>
      </c>
      <c r="H555" s="502">
        <v>1</v>
      </c>
      <c r="I555" s="510"/>
      <c r="K555" s="511"/>
    </row>
    <row r="556" spans="2:11" x14ac:dyDescent="0.25">
      <c r="B556" s="502">
        <v>110</v>
      </c>
      <c r="C556" s="502" t="s">
        <v>65</v>
      </c>
      <c r="D556" s="502" t="s">
        <v>267</v>
      </c>
      <c r="E556" s="502" t="s">
        <v>380</v>
      </c>
      <c r="F556" s="502">
        <v>7408000</v>
      </c>
      <c r="G556" s="502">
        <v>7716774.2000000002</v>
      </c>
      <c r="H556" s="502">
        <v>1</v>
      </c>
      <c r="I556" s="510"/>
      <c r="K556" s="511"/>
    </row>
    <row r="557" spans="2:11" x14ac:dyDescent="0.25">
      <c r="B557" s="502">
        <v>114</v>
      </c>
      <c r="C557" s="502" t="s">
        <v>11</v>
      </c>
      <c r="D557" s="502" t="s">
        <v>129</v>
      </c>
      <c r="E557" s="502" t="s">
        <v>506</v>
      </c>
      <c r="F557" s="502">
        <v>5425000</v>
      </c>
      <c r="G557" s="502">
        <v>5604545.7800000003</v>
      </c>
      <c r="H557" s="502">
        <v>1</v>
      </c>
      <c r="I557" s="510"/>
      <c r="K557" s="511"/>
    </row>
    <row r="558" spans="2:11" x14ac:dyDescent="0.25">
      <c r="B558" s="502">
        <v>114</v>
      </c>
      <c r="C558" s="502" t="s">
        <v>11</v>
      </c>
      <c r="D558" s="502" t="s">
        <v>100</v>
      </c>
      <c r="E558" s="502" t="s">
        <v>561</v>
      </c>
      <c r="F558" s="502">
        <v>5297000</v>
      </c>
      <c r="G558" s="502">
        <v>5471690.9500000002</v>
      </c>
      <c r="H558" s="502">
        <v>1</v>
      </c>
      <c r="I558" s="510"/>
      <c r="K558" s="511"/>
    </row>
    <row r="559" spans="2:11" x14ac:dyDescent="0.25">
      <c r="B559" s="502">
        <v>114</v>
      </c>
      <c r="C559" s="502" t="s">
        <v>12</v>
      </c>
      <c r="D559" s="502" t="s">
        <v>351</v>
      </c>
      <c r="E559" s="502" t="s">
        <v>351</v>
      </c>
      <c r="F559" s="502">
        <v>5463000</v>
      </c>
      <c r="G559" s="502">
        <v>5649259.0499999998</v>
      </c>
      <c r="H559" s="502">
        <v>1</v>
      </c>
      <c r="I559" s="510"/>
      <c r="K559" s="511"/>
    </row>
    <row r="560" spans="2:11" x14ac:dyDescent="0.25">
      <c r="B560" s="502">
        <v>114</v>
      </c>
      <c r="C560" s="502" t="s">
        <v>66</v>
      </c>
      <c r="D560" s="502" t="s">
        <v>66</v>
      </c>
      <c r="E560" s="502" t="s">
        <v>387</v>
      </c>
      <c r="F560" s="502">
        <v>5500000</v>
      </c>
      <c r="G560" s="502">
        <v>5696886.4800000004</v>
      </c>
      <c r="H560" s="502">
        <v>1</v>
      </c>
      <c r="I560" s="510"/>
      <c r="K560" s="511"/>
    </row>
    <row r="561" spans="2:11" x14ac:dyDescent="0.25">
      <c r="B561" s="502">
        <v>117</v>
      </c>
      <c r="C561" s="502" t="s">
        <v>127</v>
      </c>
      <c r="D561" s="502" t="s">
        <v>565</v>
      </c>
      <c r="E561" s="502" t="s">
        <v>571</v>
      </c>
      <c r="F561" s="502">
        <v>7410000</v>
      </c>
      <c r="G561" s="502">
        <v>7578000</v>
      </c>
      <c r="H561" s="502">
        <v>1</v>
      </c>
      <c r="I561" s="510"/>
      <c r="K561" s="511"/>
    </row>
    <row r="562" spans="2:11" x14ac:dyDescent="0.25">
      <c r="B562" s="502">
        <v>117</v>
      </c>
      <c r="C562" s="502" t="s">
        <v>11</v>
      </c>
      <c r="D562" s="502" t="s">
        <v>488</v>
      </c>
      <c r="E562" s="502" t="s">
        <v>488</v>
      </c>
      <c r="F562" s="502">
        <v>7410000</v>
      </c>
      <c r="G562" s="502">
        <v>7578000</v>
      </c>
      <c r="H562" s="502">
        <v>1</v>
      </c>
      <c r="I562" s="510"/>
      <c r="K562" s="511"/>
    </row>
    <row r="563" spans="2:11" x14ac:dyDescent="0.25">
      <c r="B563" s="502">
        <v>117</v>
      </c>
      <c r="C563" s="502" t="s">
        <v>11</v>
      </c>
      <c r="D563" s="502" t="s">
        <v>80</v>
      </c>
      <c r="E563" s="502" t="s">
        <v>430</v>
      </c>
      <c r="F563" s="502">
        <v>5330000</v>
      </c>
      <c r="G563" s="502">
        <v>5488836.2000000002</v>
      </c>
      <c r="H563" s="502">
        <v>1</v>
      </c>
      <c r="I563" s="510"/>
      <c r="K563" s="511"/>
    </row>
    <row r="564" spans="2:11" x14ac:dyDescent="0.25">
      <c r="B564" s="502">
        <v>117</v>
      </c>
      <c r="C564" s="502" t="s">
        <v>11</v>
      </c>
      <c r="D564" s="502" t="s">
        <v>80</v>
      </c>
      <c r="E564" s="502" t="s">
        <v>420</v>
      </c>
      <c r="F564" s="502">
        <v>7394000</v>
      </c>
      <c r="G564" s="502">
        <v>7578000</v>
      </c>
      <c r="H564" s="502">
        <v>1</v>
      </c>
      <c r="I564" s="510"/>
      <c r="K564" s="511"/>
    </row>
    <row r="565" spans="2:11" x14ac:dyDescent="0.25">
      <c r="B565" s="502">
        <v>117</v>
      </c>
      <c r="C565" s="502" t="s">
        <v>65</v>
      </c>
      <c r="D565" s="502" t="s">
        <v>103</v>
      </c>
      <c r="E565" s="502" t="s">
        <v>572</v>
      </c>
      <c r="F565" s="502">
        <v>7320000</v>
      </c>
      <c r="G565" s="502">
        <v>7509293.3300000001</v>
      </c>
      <c r="H565" s="502">
        <v>1</v>
      </c>
      <c r="I565" s="510"/>
      <c r="K565" s="511"/>
    </row>
    <row r="566" spans="2:11" x14ac:dyDescent="0.25">
      <c r="B566" s="502">
        <v>117</v>
      </c>
      <c r="C566" s="502" t="s">
        <v>65</v>
      </c>
      <c r="D566" s="502" t="s">
        <v>138</v>
      </c>
      <c r="E566" s="502" t="s">
        <v>448</v>
      </c>
      <c r="F566" s="502">
        <v>7363000</v>
      </c>
      <c r="G566" s="502">
        <v>7578000</v>
      </c>
      <c r="H566" s="502">
        <v>1</v>
      </c>
      <c r="I566" s="510"/>
      <c r="K566" s="511"/>
    </row>
    <row r="567" spans="2:11" x14ac:dyDescent="0.25">
      <c r="B567" s="502">
        <v>117</v>
      </c>
      <c r="C567" s="502" t="s">
        <v>66</v>
      </c>
      <c r="D567" s="502" t="s">
        <v>66</v>
      </c>
      <c r="E567" s="502" t="s">
        <v>444</v>
      </c>
      <c r="F567" s="502">
        <v>7325000</v>
      </c>
      <c r="G567" s="502">
        <v>7511605.9699999997</v>
      </c>
      <c r="H567" s="502">
        <v>1</v>
      </c>
      <c r="I567" s="510"/>
      <c r="K567" s="511"/>
    </row>
    <row r="568" spans="2:11" x14ac:dyDescent="0.25">
      <c r="B568" s="502">
        <v>117</v>
      </c>
      <c r="C568" s="502" t="s">
        <v>66</v>
      </c>
      <c r="D568" s="502" t="s">
        <v>66</v>
      </c>
      <c r="E568" s="502" t="s">
        <v>410</v>
      </c>
      <c r="F568" s="502">
        <v>7410000</v>
      </c>
      <c r="G568" s="502">
        <v>7578000</v>
      </c>
      <c r="H568" s="502">
        <v>2</v>
      </c>
      <c r="I568" s="510"/>
      <c r="K568" s="511"/>
    </row>
    <row r="569" spans="2:11" x14ac:dyDescent="0.25">
      <c r="B569" s="502">
        <v>117</v>
      </c>
      <c r="C569" s="502" t="s">
        <v>66</v>
      </c>
      <c r="D569" s="502" t="s">
        <v>66</v>
      </c>
      <c r="E569" s="502" t="s">
        <v>550</v>
      </c>
      <c r="F569" s="502">
        <v>11115000</v>
      </c>
      <c r="G569" s="502">
        <v>11382000</v>
      </c>
      <c r="H569" s="502">
        <v>1</v>
      </c>
      <c r="I569" s="510"/>
      <c r="K569" s="511"/>
    </row>
    <row r="570" spans="2:11" x14ac:dyDescent="0.25">
      <c r="B570" s="502">
        <v>117</v>
      </c>
      <c r="C570" s="502" t="s">
        <v>66</v>
      </c>
      <c r="D570" s="502" t="s">
        <v>107</v>
      </c>
      <c r="E570" s="502" t="s">
        <v>504</v>
      </c>
      <c r="F570" s="502">
        <v>7100000</v>
      </c>
      <c r="G570" s="502">
        <v>7276488.4000000004</v>
      </c>
      <c r="H570" s="502">
        <v>1</v>
      </c>
      <c r="I570" s="510"/>
      <c r="K570" s="511"/>
    </row>
    <row r="571" spans="2:11" x14ac:dyDescent="0.25">
      <c r="B571" s="502">
        <v>117</v>
      </c>
      <c r="C571" s="502" t="s">
        <v>66</v>
      </c>
      <c r="D571" s="502" t="s">
        <v>125</v>
      </c>
      <c r="E571" s="502" t="s">
        <v>265</v>
      </c>
      <c r="F571" s="502">
        <v>7410000</v>
      </c>
      <c r="G571" s="502">
        <v>7578000</v>
      </c>
      <c r="H571" s="502">
        <v>1</v>
      </c>
      <c r="I571" s="510"/>
      <c r="K571" s="511"/>
    </row>
    <row r="572" spans="2:11" x14ac:dyDescent="0.25">
      <c r="B572" s="502">
        <v>117</v>
      </c>
      <c r="C572" s="502" t="s">
        <v>66</v>
      </c>
      <c r="D572" s="502" t="s">
        <v>88</v>
      </c>
      <c r="E572" s="502" t="s">
        <v>88</v>
      </c>
      <c r="F572" s="502">
        <v>7320000</v>
      </c>
      <c r="G572" s="502">
        <v>7517260.2699999996</v>
      </c>
      <c r="H572" s="502">
        <v>1</v>
      </c>
      <c r="I572" s="510"/>
      <c r="K572" s="511"/>
    </row>
    <row r="573" spans="2:11" x14ac:dyDescent="0.25">
      <c r="B573" s="502"/>
      <c r="C573" s="502"/>
      <c r="D573" s="502"/>
      <c r="E573" s="502"/>
      <c r="F573" s="502"/>
      <c r="G573" s="502"/>
      <c r="H573" s="502"/>
      <c r="I573" s="510"/>
      <c r="K573" s="511"/>
    </row>
    <row r="574" spans="2:11" x14ac:dyDescent="0.25">
      <c r="B574" s="502"/>
      <c r="C574" s="502"/>
      <c r="D574" s="502"/>
      <c r="E574" s="502"/>
      <c r="F574" s="502"/>
      <c r="G574" s="502"/>
      <c r="H574" s="502"/>
      <c r="I574" s="510"/>
      <c r="K574" s="511"/>
    </row>
    <row r="575" spans="2:11" x14ac:dyDescent="0.25">
      <c r="B575" s="502"/>
      <c r="C575" s="502"/>
      <c r="D575" s="502"/>
      <c r="E575" s="502"/>
      <c r="F575" s="502"/>
      <c r="G575" s="502"/>
      <c r="H575" s="502"/>
      <c r="I575" s="510"/>
      <c r="K575" s="511"/>
    </row>
    <row r="576" spans="2:11" x14ac:dyDescent="0.25">
      <c r="B576" s="502"/>
      <c r="C576" s="502"/>
      <c r="D576" s="502"/>
      <c r="E576" s="502"/>
      <c r="F576" s="502"/>
      <c r="G576" s="502"/>
      <c r="H576" s="502"/>
      <c r="I576" s="510"/>
      <c r="K576" s="511"/>
    </row>
    <row r="577" spans="2:11" x14ac:dyDescent="0.25">
      <c r="B577" s="502"/>
      <c r="C577" s="502"/>
      <c r="D577" s="502"/>
      <c r="E577" s="502"/>
      <c r="F577" s="502"/>
      <c r="G577" s="502"/>
      <c r="H577" s="502"/>
      <c r="I577" s="510"/>
      <c r="K577" s="511"/>
    </row>
    <row r="578" spans="2:11" x14ac:dyDescent="0.25">
      <c r="B578" s="502"/>
      <c r="C578" s="502"/>
      <c r="D578" s="502"/>
      <c r="E578" s="502"/>
      <c r="F578" s="502"/>
      <c r="G578" s="502"/>
      <c r="H578" s="502"/>
      <c r="I578" s="510"/>
      <c r="K578" s="511"/>
    </row>
    <row r="579" spans="2:11" x14ac:dyDescent="0.25">
      <c r="B579" s="502"/>
      <c r="C579" s="502"/>
      <c r="D579" s="502"/>
      <c r="E579" s="502"/>
      <c r="F579" s="502"/>
      <c r="G579" s="502"/>
      <c r="H579" s="502"/>
      <c r="I579" s="510"/>
      <c r="K579" s="511"/>
    </row>
    <row r="580" spans="2:11" x14ac:dyDescent="0.25">
      <c r="B580" s="502"/>
      <c r="C580" s="502"/>
      <c r="D580" s="502"/>
      <c r="E580" s="502"/>
      <c r="F580" s="502"/>
      <c r="G580" s="502"/>
      <c r="H580" s="502"/>
      <c r="I580" s="510"/>
      <c r="K580" s="511"/>
    </row>
    <row r="581" spans="2:11" x14ac:dyDescent="0.25">
      <c r="B581" s="502"/>
      <c r="C581" s="502"/>
      <c r="D581" s="502"/>
      <c r="E581" s="502"/>
      <c r="F581" s="502"/>
      <c r="G581" s="502"/>
      <c r="H581" s="502"/>
      <c r="I581" s="510"/>
      <c r="K581" s="511"/>
    </row>
    <row r="582" spans="2:11" x14ac:dyDescent="0.25">
      <c r="B582" s="502"/>
      <c r="C582" s="502"/>
      <c r="D582" s="502"/>
      <c r="E582" s="502"/>
      <c r="F582" s="502"/>
      <c r="G582" s="502"/>
      <c r="H582" s="502"/>
      <c r="I582" s="510"/>
      <c r="K582" s="511"/>
    </row>
    <row r="583" spans="2:11" x14ac:dyDescent="0.25">
      <c r="B583" s="502"/>
      <c r="C583" s="502"/>
      <c r="D583" s="502"/>
      <c r="E583" s="502"/>
      <c r="F583" s="502"/>
      <c r="G583" s="502"/>
      <c r="H583" s="502"/>
      <c r="I583" s="510"/>
      <c r="K583" s="511"/>
    </row>
    <row r="584" spans="2:11" x14ac:dyDescent="0.25">
      <c r="B584" s="502"/>
      <c r="C584" s="502"/>
      <c r="D584" s="502"/>
      <c r="E584" s="502"/>
      <c r="F584" s="502"/>
      <c r="G584" s="502"/>
      <c r="H584" s="502"/>
      <c r="I584" s="510"/>
      <c r="K584" s="511"/>
    </row>
    <row r="585" spans="2:11" x14ac:dyDescent="0.25">
      <c r="B585" s="502"/>
      <c r="C585" s="502"/>
      <c r="D585" s="502"/>
      <c r="E585" s="502"/>
      <c r="F585" s="502"/>
      <c r="G585" s="502"/>
      <c r="H585" s="502"/>
      <c r="I585" s="510"/>
      <c r="K585" s="511"/>
    </row>
    <row r="586" spans="2:11" x14ac:dyDescent="0.25">
      <c r="B586" s="502"/>
      <c r="C586" s="502"/>
      <c r="D586" s="502"/>
      <c r="E586" s="502"/>
      <c r="F586" s="502"/>
      <c r="G586" s="502"/>
      <c r="H586" s="502"/>
      <c r="I586" s="510"/>
      <c r="K586" s="511"/>
    </row>
    <row r="587" spans="2:11" x14ac:dyDescent="0.25">
      <c r="B587" s="502"/>
      <c r="C587" s="502"/>
      <c r="D587" s="502"/>
      <c r="E587" s="502"/>
      <c r="F587" s="502"/>
      <c r="G587" s="502"/>
      <c r="H587" s="502"/>
      <c r="I587" s="510"/>
      <c r="K587" s="511"/>
    </row>
    <row r="588" spans="2:11" x14ac:dyDescent="0.25">
      <c r="B588" s="502"/>
      <c r="C588" s="502"/>
      <c r="D588" s="502"/>
      <c r="E588" s="502"/>
      <c r="F588" s="502"/>
      <c r="G588" s="502"/>
      <c r="H588" s="502"/>
      <c r="I588" s="510"/>
      <c r="K588" s="511"/>
    </row>
    <row r="589" spans="2:11" x14ac:dyDescent="0.25">
      <c r="B589" s="502"/>
      <c r="C589" s="502"/>
      <c r="D589" s="502"/>
      <c r="E589" s="502"/>
      <c r="F589" s="502"/>
      <c r="G589" s="502"/>
      <c r="H589" s="502"/>
      <c r="I589" s="510"/>
      <c r="K589" s="511"/>
    </row>
    <row r="590" spans="2:11" x14ac:dyDescent="0.25">
      <c r="B590" s="502"/>
      <c r="C590" s="502"/>
      <c r="D590" s="502"/>
      <c r="E590" s="502"/>
      <c r="F590" s="502"/>
      <c r="G590" s="502"/>
      <c r="H590" s="502"/>
      <c r="I590" s="510"/>
      <c r="K590" s="511"/>
    </row>
    <row r="591" spans="2:11" x14ac:dyDescent="0.25">
      <c r="B591" s="502"/>
      <c r="C591" s="502"/>
      <c r="D591" s="502"/>
      <c r="E591" s="502"/>
      <c r="F591" s="502"/>
      <c r="G591" s="502"/>
      <c r="H591" s="502"/>
      <c r="I591" s="510"/>
      <c r="K591" s="511"/>
    </row>
    <row r="592" spans="2:11" x14ac:dyDescent="0.25">
      <c r="B592" s="502"/>
      <c r="C592" s="502"/>
      <c r="D592" s="502"/>
      <c r="E592" s="502"/>
      <c r="F592" s="502"/>
      <c r="G592" s="502"/>
      <c r="H592" s="502"/>
      <c r="I592" s="510"/>
      <c r="K592" s="511"/>
    </row>
    <row r="593" spans="2:11" x14ac:dyDescent="0.25">
      <c r="B593" s="502"/>
      <c r="C593" s="502"/>
      <c r="D593" s="502"/>
      <c r="E593" s="502"/>
      <c r="F593" s="502"/>
      <c r="G593" s="502"/>
      <c r="H593" s="502"/>
      <c r="I593" s="510"/>
      <c r="K593" s="511"/>
    </row>
    <row r="594" spans="2:11" x14ac:dyDescent="0.25">
      <c r="B594" s="502"/>
      <c r="C594" s="502"/>
      <c r="D594" s="502"/>
      <c r="E594" s="502"/>
      <c r="F594" s="502"/>
      <c r="G594" s="502"/>
      <c r="H594" s="502"/>
      <c r="I594" s="510"/>
      <c r="K594" s="511"/>
    </row>
    <row r="595" spans="2:11" x14ac:dyDescent="0.25">
      <c r="B595" s="502"/>
      <c r="C595" s="502"/>
      <c r="D595" s="502"/>
      <c r="E595" s="502"/>
      <c r="F595" s="502"/>
      <c r="G595" s="502"/>
      <c r="H595" s="502"/>
      <c r="I595" s="510"/>
      <c r="K595" s="511"/>
    </row>
    <row r="596" spans="2:11" x14ac:dyDescent="0.25">
      <c r="B596" s="502"/>
      <c r="C596" s="502"/>
      <c r="D596" s="502"/>
      <c r="E596" s="502"/>
      <c r="F596" s="502"/>
      <c r="G596" s="502"/>
      <c r="H596" s="502"/>
      <c r="I596" s="510"/>
      <c r="K596" s="511"/>
    </row>
    <row r="597" spans="2:11" x14ac:dyDescent="0.25">
      <c r="B597" s="502"/>
      <c r="C597" s="502"/>
      <c r="D597" s="502"/>
      <c r="E597" s="502"/>
      <c r="F597" s="502"/>
      <c r="G597" s="502"/>
      <c r="H597" s="502"/>
      <c r="I597" s="510"/>
      <c r="K597" s="511"/>
    </row>
    <row r="598" spans="2:11" x14ac:dyDescent="0.25">
      <c r="B598" s="502"/>
      <c r="C598" s="502"/>
      <c r="D598" s="502"/>
      <c r="E598" s="502"/>
      <c r="F598" s="502"/>
      <c r="G598" s="502"/>
      <c r="H598" s="502"/>
      <c r="I598" s="510"/>
      <c r="K598" s="511"/>
    </row>
    <row r="599" spans="2:11" x14ac:dyDescent="0.25">
      <c r="B599" s="502"/>
      <c r="C599" s="502"/>
      <c r="D599" s="502"/>
      <c r="E599" s="502"/>
      <c r="F599" s="502"/>
      <c r="G599" s="502"/>
      <c r="H599" s="502"/>
      <c r="I599" s="510"/>
      <c r="K599" s="511"/>
    </row>
    <row r="600" spans="2:11" x14ac:dyDescent="0.25">
      <c r="B600" s="502"/>
      <c r="C600" s="502"/>
      <c r="D600" s="502"/>
      <c r="E600" s="502"/>
      <c r="F600" s="502"/>
      <c r="G600" s="502"/>
      <c r="H600" s="502"/>
      <c r="I600" s="510"/>
      <c r="K600" s="511"/>
    </row>
    <row r="601" spans="2:11" x14ac:dyDescent="0.25">
      <c r="B601" s="502"/>
      <c r="C601" s="502"/>
      <c r="D601" s="502"/>
      <c r="E601" s="502"/>
      <c r="F601" s="502"/>
      <c r="G601" s="502"/>
      <c r="H601" s="502"/>
      <c r="I601" s="510"/>
      <c r="K601" s="511"/>
    </row>
    <row r="602" spans="2:11" x14ac:dyDescent="0.25">
      <c r="B602" s="502"/>
      <c r="C602" s="502"/>
      <c r="D602" s="502"/>
      <c r="E602" s="502"/>
      <c r="F602" s="502"/>
      <c r="G602" s="502"/>
      <c r="H602" s="502"/>
      <c r="I602" s="510"/>
      <c r="K602" s="511"/>
    </row>
    <row r="603" spans="2:11" x14ac:dyDescent="0.25">
      <c r="B603" s="502"/>
      <c r="C603" s="502"/>
      <c r="D603" s="502"/>
      <c r="E603" s="502"/>
      <c r="F603" s="502"/>
      <c r="G603" s="502"/>
      <c r="H603" s="502"/>
      <c r="I603" s="510"/>
      <c r="K603" s="511"/>
    </row>
    <row r="604" spans="2:11" x14ac:dyDescent="0.25">
      <c r="B604" s="502"/>
      <c r="C604" s="502"/>
      <c r="D604" s="502"/>
      <c r="E604" s="502"/>
      <c r="F604" s="502"/>
      <c r="G604" s="502"/>
      <c r="H604" s="502"/>
      <c r="I604" s="510"/>
      <c r="K604" s="511"/>
    </row>
    <row r="605" spans="2:11" x14ac:dyDescent="0.25">
      <c r="B605" s="502"/>
      <c r="C605" s="502"/>
      <c r="D605" s="502"/>
      <c r="E605" s="502"/>
      <c r="F605" s="502"/>
      <c r="G605" s="502"/>
      <c r="H605" s="502"/>
      <c r="I605" s="510"/>
      <c r="K605" s="511"/>
    </row>
    <row r="606" spans="2:11" x14ac:dyDescent="0.25">
      <c r="B606" s="502"/>
      <c r="C606" s="502"/>
      <c r="D606" s="502"/>
      <c r="E606" s="502"/>
      <c r="F606" s="502"/>
      <c r="G606" s="502"/>
      <c r="H606" s="502"/>
      <c r="I606" s="510"/>
      <c r="K606" s="511"/>
    </row>
    <row r="607" spans="2:11" x14ac:dyDescent="0.25">
      <c r="B607" s="502"/>
      <c r="C607" s="502"/>
      <c r="D607" s="502"/>
      <c r="E607" s="502"/>
      <c r="F607" s="502"/>
      <c r="G607" s="502"/>
      <c r="H607" s="502"/>
      <c r="I607" s="510"/>
      <c r="K607" s="511"/>
    </row>
    <row r="608" spans="2:11" x14ac:dyDescent="0.25">
      <c r="B608" s="502"/>
      <c r="C608" s="502"/>
      <c r="D608" s="502"/>
      <c r="E608" s="502"/>
      <c r="F608" s="502"/>
      <c r="G608" s="502"/>
      <c r="H608" s="502"/>
      <c r="I608" s="510"/>
      <c r="K608" s="511"/>
    </row>
    <row r="609" spans="2:11" x14ac:dyDescent="0.25">
      <c r="B609" s="502"/>
      <c r="C609" s="502"/>
      <c r="D609" s="502"/>
      <c r="E609" s="502"/>
      <c r="F609" s="502"/>
      <c r="G609" s="502"/>
      <c r="H609" s="502"/>
      <c r="I609" s="510"/>
      <c r="K609" s="511"/>
    </row>
    <row r="610" spans="2:11" x14ac:dyDescent="0.25">
      <c r="B610" s="502"/>
      <c r="C610" s="502"/>
      <c r="D610" s="502"/>
      <c r="E610" s="502"/>
      <c r="F610" s="502"/>
      <c r="G610" s="502"/>
      <c r="H610" s="502"/>
      <c r="I610" s="510"/>
      <c r="K610" s="511"/>
    </row>
    <row r="611" spans="2:11" x14ac:dyDescent="0.25">
      <c r="B611" s="502"/>
      <c r="C611" s="502"/>
      <c r="D611" s="502"/>
      <c r="E611" s="502"/>
      <c r="F611" s="502"/>
      <c r="G611" s="502"/>
      <c r="H611" s="502"/>
      <c r="I611" s="510"/>
      <c r="K611" s="511"/>
    </row>
    <row r="612" spans="2:11" x14ac:dyDescent="0.25">
      <c r="B612" s="502"/>
      <c r="C612" s="502"/>
      <c r="D612" s="502"/>
      <c r="E612" s="502"/>
      <c r="F612" s="502"/>
      <c r="G612" s="502"/>
      <c r="H612" s="502"/>
      <c r="I612" s="510"/>
      <c r="K612" s="511"/>
    </row>
    <row r="613" spans="2:11" x14ac:dyDescent="0.25">
      <c r="B613" s="502"/>
      <c r="C613" s="502"/>
      <c r="D613" s="502"/>
      <c r="E613" s="502"/>
      <c r="F613" s="502"/>
      <c r="G613" s="502"/>
      <c r="H613" s="502"/>
      <c r="I613" s="510"/>
      <c r="K613" s="511"/>
    </row>
    <row r="614" spans="2:11" x14ac:dyDescent="0.25">
      <c r="B614" s="502"/>
      <c r="C614" s="502"/>
      <c r="D614" s="502"/>
      <c r="E614" s="502"/>
      <c r="F614" s="502"/>
      <c r="G614" s="502"/>
      <c r="H614" s="502"/>
      <c r="I614" s="510"/>
      <c r="K614" s="511"/>
    </row>
    <row r="615" spans="2:11" x14ac:dyDescent="0.25">
      <c r="B615" s="502"/>
      <c r="C615" s="502"/>
      <c r="D615" s="502"/>
      <c r="E615" s="502"/>
      <c r="F615" s="502"/>
      <c r="G615" s="502"/>
      <c r="H615" s="502"/>
      <c r="I615" s="510"/>
      <c r="K615" s="511"/>
    </row>
    <row r="616" spans="2:11" x14ac:dyDescent="0.25">
      <c r="B616" s="502"/>
      <c r="C616" s="502"/>
      <c r="D616" s="502"/>
      <c r="E616" s="502"/>
      <c r="F616" s="502"/>
      <c r="G616" s="502"/>
      <c r="H616" s="502"/>
      <c r="I616" s="510"/>
      <c r="K616" s="511"/>
    </row>
    <row r="617" spans="2:11" x14ac:dyDescent="0.25">
      <c r="B617" s="502"/>
      <c r="C617" s="502"/>
      <c r="D617" s="502"/>
      <c r="E617" s="502"/>
      <c r="F617" s="502"/>
      <c r="G617" s="502"/>
      <c r="H617" s="502"/>
      <c r="I617" s="510"/>
      <c r="K617" s="511"/>
    </row>
    <row r="618" spans="2:11" x14ac:dyDescent="0.25">
      <c r="B618" s="502"/>
      <c r="C618" s="502"/>
      <c r="D618" s="502"/>
      <c r="E618" s="502"/>
      <c r="F618" s="502"/>
      <c r="G618" s="502"/>
      <c r="H618" s="502"/>
      <c r="I618" s="510"/>
      <c r="K618" s="511"/>
    </row>
    <row r="619" spans="2:11" x14ac:dyDescent="0.25">
      <c r="B619" s="502"/>
      <c r="C619" s="502"/>
      <c r="D619" s="502"/>
      <c r="E619" s="502"/>
      <c r="F619" s="502"/>
      <c r="G619" s="502"/>
      <c r="H619" s="502"/>
      <c r="I619" s="510"/>
      <c r="K619" s="511"/>
    </row>
    <row r="620" spans="2:11" x14ac:dyDescent="0.25">
      <c r="B620" s="502"/>
      <c r="C620" s="502"/>
      <c r="D620" s="502"/>
      <c r="E620" s="502"/>
      <c r="F620" s="502"/>
      <c r="G620" s="502"/>
      <c r="H620" s="502"/>
      <c r="I620" s="510"/>
      <c r="K620" s="511"/>
    </row>
    <row r="621" spans="2:11" x14ac:dyDescent="0.25">
      <c r="B621" s="502"/>
      <c r="C621" s="502"/>
      <c r="D621" s="502"/>
      <c r="E621" s="502"/>
      <c r="F621" s="502"/>
      <c r="G621" s="502"/>
      <c r="H621" s="502"/>
      <c r="I621" s="510"/>
      <c r="K621" s="511"/>
    </row>
    <row r="622" spans="2:11" x14ac:dyDescent="0.25">
      <c r="B622" s="502"/>
      <c r="C622" s="502"/>
      <c r="D622" s="502"/>
      <c r="E622" s="502"/>
      <c r="F622" s="502"/>
      <c r="G622" s="502"/>
      <c r="H622" s="502"/>
      <c r="I622" s="510"/>
      <c r="K622" s="511"/>
    </row>
    <row r="623" spans="2:11" s="517" customFormat="1" x14ac:dyDescent="0.25">
      <c r="B623" s="502"/>
      <c r="C623" s="502"/>
      <c r="D623" s="502"/>
      <c r="E623" s="502"/>
      <c r="F623" s="502"/>
      <c r="G623" s="502"/>
      <c r="H623" s="502"/>
      <c r="I623" s="510"/>
      <c r="K623" s="511"/>
    </row>
    <row r="624" spans="2:11" x14ac:dyDescent="0.25">
      <c r="B624" s="502"/>
      <c r="C624" s="502"/>
      <c r="D624" s="502"/>
      <c r="E624" s="502"/>
      <c r="F624" s="502"/>
      <c r="G624" s="502"/>
      <c r="H624" s="502"/>
      <c r="I624" s="510"/>
      <c r="K624" s="511"/>
    </row>
    <row r="625" spans="2:11" x14ac:dyDescent="0.25">
      <c r="B625" s="502"/>
      <c r="C625" s="502"/>
      <c r="D625" s="502"/>
      <c r="E625" s="502"/>
      <c r="F625" s="502"/>
      <c r="G625" s="502"/>
      <c r="H625" s="502"/>
      <c r="I625" s="510"/>
      <c r="K625" s="511"/>
    </row>
    <row r="626" spans="2:11" x14ac:dyDescent="0.25">
      <c r="B626" s="502"/>
      <c r="C626" s="502"/>
      <c r="D626" s="502"/>
      <c r="E626" s="502"/>
      <c r="F626" s="502"/>
      <c r="G626" s="502"/>
      <c r="H626" s="502"/>
      <c r="I626" s="510"/>
      <c r="K626" s="511"/>
    </row>
    <row r="627" spans="2:11" x14ac:dyDescent="0.25">
      <c r="B627" s="502"/>
      <c r="C627" s="502"/>
      <c r="D627" s="502"/>
      <c r="E627" s="502"/>
      <c r="F627" s="502"/>
      <c r="G627" s="502"/>
      <c r="H627" s="502"/>
      <c r="I627" s="510"/>
      <c r="K627" s="511"/>
    </row>
    <row r="628" spans="2:11" x14ac:dyDescent="0.25">
      <c r="B628" s="502"/>
      <c r="C628" s="502"/>
      <c r="D628" s="502"/>
      <c r="E628" s="502"/>
      <c r="F628" s="502"/>
      <c r="G628" s="502"/>
      <c r="H628" s="502"/>
      <c r="I628" s="510"/>
      <c r="K628" s="511"/>
    </row>
    <row r="629" spans="2:11" x14ac:dyDescent="0.25">
      <c r="B629" s="502"/>
      <c r="C629" s="502"/>
      <c r="D629" s="502"/>
      <c r="E629" s="502"/>
      <c r="F629" s="502"/>
      <c r="G629" s="502"/>
      <c r="H629" s="502"/>
      <c r="I629" s="510"/>
      <c r="K629" s="511"/>
    </row>
    <row r="630" spans="2:11" x14ac:dyDescent="0.25">
      <c r="B630" s="502"/>
      <c r="C630" s="502"/>
      <c r="D630" s="502"/>
      <c r="E630" s="502"/>
      <c r="F630" s="502"/>
      <c r="G630" s="502"/>
      <c r="H630" s="502"/>
      <c r="I630" s="510"/>
      <c r="K630" s="511"/>
    </row>
    <row r="631" spans="2:11" x14ac:dyDescent="0.25">
      <c r="B631" s="502"/>
      <c r="C631" s="502"/>
      <c r="D631" s="502"/>
      <c r="E631" s="502"/>
      <c r="F631" s="502"/>
      <c r="G631" s="502"/>
      <c r="H631" s="502"/>
      <c r="I631" s="510"/>
      <c r="K631" s="511"/>
    </row>
    <row r="632" spans="2:11" x14ac:dyDescent="0.25">
      <c r="B632" s="502"/>
      <c r="C632" s="502"/>
      <c r="D632" s="502"/>
      <c r="E632" s="502"/>
      <c r="F632" s="502"/>
      <c r="G632" s="502"/>
      <c r="H632" s="502"/>
      <c r="I632" s="510"/>
      <c r="K632" s="511"/>
    </row>
    <row r="633" spans="2:11" x14ac:dyDescent="0.25">
      <c r="B633" s="502"/>
      <c r="C633" s="502"/>
      <c r="D633" s="502"/>
      <c r="E633" s="502"/>
      <c r="F633" s="502"/>
      <c r="G633" s="502"/>
      <c r="H633" s="502"/>
      <c r="I633" s="510"/>
      <c r="K633" s="511"/>
    </row>
    <row r="634" spans="2:11" x14ac:dyDescent="0.25">
      <c r="B634" s="502"/>
      <c r="C634" s="502"/>
      <c r="D634" s="502"/>
      <c r="E634" s="502"/>
      <c r="F634" s="502"/>
      <c r="G634" s="502"/>
      <c r="H634" s="502"/>
      <c r="I634" s="510"/>
      <c r="K634" s="511"/>
    </row>
    <row r="635" spans="2:11" x14ac:dyDescent="0.25">
      <c r="B635" s="502"/>
      <c r="C635" s="502"/>
      <c r="D635" s="502"/>
      <c r="E635" s="502"/>
      <c r="F635" s="502"/>
      <c r="G635" s="502"/>
      <c r="H635" s="502"/>
      <c r="I635" s="510"/>
      <c r="K635" s="511"/>
    </row>
    <row r="636" spans="2:11" x14ac:dyDescent="0.25">
      <c r="B636" s="502"/>
      <c r="C636" s="502"/>
      <c r="D636" s="502"/>
      <c r="E636" s="502"/>
      <c r="F636" s="502"/>
      <c r="G636" s="502"/>
      <c r="H636" s="502"/>
      <c r="I636" s="510"/>
      <c r="K636" s="511"/>
    </row>
    <row r="637" spans="2:11" x14ac:dyDescent="0.25">
      <c r="B637" s="502"/>
      <c r="C637" s="502"/>
      <c r="D637" s="502"/>
      <c r="E637" s="502"/>
      <c r="F637" s="502"/>
      <c r="G637" s="502"/>
      <c r="H637" s="502"/>
      <c r="I637" s="510"/>
      <c r="K637" s="511"/>
    </row>
    <row r="638" spans="2:11" x14ac:dyDescent="0.25">
      <c r="B638" s="502"/>
      <c r="C638" s="502"/>
      <c r="D638" s="502"/>
      <c r="E638" s="502"/>
      <c r="F638" s="502"/>
      <c r="G638" s="502"/>
      <c r="H638" s="502"/>
      <c r="I638" s="510"/>
      <c r="K638" s="511"/>
    </row>
    <row r="639" spans="2:11" x14ac:dyDescent="0.25">
      <c r="B639" s="502"/>
      <c r="C639" s="502"/>
      <c r="D639" s="502"/>
      <c r="E639" s="502"/>
      <c r="F639" s="502"/>
      <c r="G639" s="502"/>
      <c r="H639" s="502"/>
      <c r="I639" s="510"/>
      <c r="K639" s="511"/>
    </row>
    <row r="640" spans="2:11" x14ac:dyDescent="0.25">
      <c r="B640" s="502"/>
      <c r="C640" s="502"/>
      <c r="D640" s="502"/>
      <c r="E640" s="502"/>
      <c r="F640" s="502"/>
      <c r="G640" s="502"/>
      <c r="H640" s="502"/>
      <c r="I640" s="510"/>
      <c r="K640" s="511"/>
    </row>
    <row r="641" spans="2:11" x14ac:dyDescent="0.25">
      <c r="B641" s="502"/>
      <c r="C641" s="502"/>
      <c r="D641" s="502"/>
      <c r="E641" s="502"/>
      <c r="F641" s="502"/>
      <c r="G641" s="502"/>
      <c r="H641" s="502"/>
      <c r="I641" s="510"/>
      <c r="K641" s="511"/>
    </row>
    <row r="642" spans="2:11" x14ac:dyDescent="0.25">
      <c r="B642" s="502"/>
      <c r="C642" s="502"/>
      <c r="D642" s="502"/>
      <c r="E642" s="502"/>
      <c r="F642" s="502"/>
      <c r="G642" s="502"/>
      <c r="H642" s="502"/>
      <c r="I642" s="510"/>
      <c r="K642" s="511"/>
    </row>
    <row r="643" spans="2:11" x14ac:dyDescent="0.25">
      <c r="B643" s="502"/>
      <c r="C643" s="502"/>
      <c r="D643" s="502"/>
      <c r="E643" s="502"/>
      <c r="F643" s="502"/>
      <c r="G643" s="502"/>
      <c r="H643" s="502"/>
      <c r="I643" s="510"/>
      <c r="K643" s="511"/>
    </row>
    <row r="644" spans="2:11" x14ac:dyDescent="0.25">
      <c r="B644" s="502"/>
      <c r="C644" s="502"/>
      <c r="D644" s="502"/>
      <c r="E644" s="502"/>
      <c r="F644" s="502"/>
      <c r="G644" s="502"/>
      <c r="H644" s="502"/>
      <c r="I644" s="510"/>
      <c r="K644" s="511"/>
    </row>
    <row r="645" spans="2:11" x14ac:dyDescent="0.25">
      <c r="B645" s="502"/>
      <c r="C645" s="502"/>
      <c r="D645" s="502"/>
      <c r="E645" s="502"/>
      <c r="F645" s="502"/>
      <c r="G645" s="502"/>
      <c r="H645" s="502"/>
      <c r="I645" s="510"/>
      <c r="K645" s="511"/>
    </row>
    <row r="646" spans="2:11" x14ac:dyDescent="0.25">
      <c r="B646" s="502"/>
      <c r="C646" s="502"/>
      <c r="D646" s="502"/>
      <c r="E646" s="502"/>
      <c r="F646" s="502"/>
      <c r="G646" s="502"/>
      <c r="H646" s="502"/>
      <c r="I646" s="510"/>
      <c r="K646" s="511"/>
    </row>
    <row r="647" spans="2:11" x14ac:dyDescent="0.25">
      <c r="B647" s="502"/>
      <c r="C647" s="502"/>
      <c r="D647" s="502"/>
      <c r="E647" s="502"/>
      <c r="F647" s="502"/>
      <c r="G647" s="502"/>
      <c r="H647" s="502"/>
      <c r="I647" s="510"/>
      <c r="K647" s="511"/>
    </row>
    <row r="648" spans="2:11" x14ac:dyDescent="0.25">
      <c r="B648" s="502"/>
      <c r="C648" s="502"/>
      <c r="D648" s="502"/>
      <c r="E648" s="503"/>
      <c r="F648" s="502"/>
      <c r="G648" s="502"/>
      <c r="H648" s="502"/>
      <c r="I648" s="504"/>
    </row>
    <row r="649" spans="2:11" x14ac:dyDescent="0.25">
      <c r="B649" s="502"/>
      <c r="C649" s="502"/>
      <c r="D649" s="502"/>
      <c r="E649" s="503"/>
      <c r="F649" s="502"/>
      <c r="G649" s="502"/>
      <c r="H649" s="502"/>
      <c r="I649" s="504"/>
    </row>
    <row r="650" spans="2:11" x14ac:dyDescent="0.25">
      <c r="B650" s="502"/>
      <c r="C650" s="502"/>
      <c r="D650" s="502"/>
      <c r="E650" s="503"/>
      <c r="F650" s="502"/>
      <c r="G650" s="502"/>
      <c r="H650" s="502"/>
      <c r="I650" s="504"/>
    </row>
    <row r="651" spans="2:11" x14ac:dyDescent="0.25">
      <c r="B651" s="502"/>
      <c r="C651" s="502"/>
      <c r="D651" s="502"/>
      <c r="E651" s="503"/>
      <c r="F651" s="502"/>
      <c r="G651" s="502"/>
      <c r="H651" s="502"/>
      <c r="I651" s="504"/>
    </row>
    <row r="652" spans="2:11" x14ac:dyDescent="0.25">
      <c r="B652" s="502"/>
      <c r="C652" s="502"/>
      <c r="D652" s="502"/>
      <c r="E652" s="503"/>
      <c r="F652" s="502"/>
      <c r="G652" s="502"/>
      <c r="H652" s="502"/>
      <c r="I652" s="504"/>
    </row>
    <row r="653" spans="2:11" x14ac:dyDescent="0.25">
      <c r="B653" s="502"/>
      <c r="C653" s="502"/>
      <c r="D653" s="502"/>
      <c r="E653" s="503"/>
      <c r="F653" s="502"/>
      <c r="G653" s="502"/>
      <c r="H653" s="502"/>
      <c r="I653" s="504"/>
    </row>
    <row r="654" spans="2:11" x14ac:dyDescent="0.25">
      <c r="B654" s="502"/>
      <c r="C654" s="502"/>
      <c r="D654" s="502"/>
      <c r="E654" s="503"/>
      <c r="F654" s="502"/>
      <c r="G654" s="502"/>
      <c r="H654" s="502"/>
      <c r="I654" s="504"/>
    </row>
    <row r="655" spans="2:11" x14ac:dyDescent="0.25">
      <c r="B655" s="502"/>
      <c r="C655" s="502"/>
      <c r="D655" s="502"/>
      <c r="E655" s="503"/>
      <c r="F655" s="502"/>
      <c r="G655" s="502"/>
      <c r="H655" s="502"/>
      <c r="I655" s="504"/>
    </row>
    <row r="656" spans="2:11" x14ac:dyDescent="0.25">
      <c r="B656" s="502"/>
      <c r="C656" s="502"/>
      <c r="D656" s="502"/>
      <c r="E656" s="503"/>
      <c r="F656" s="502"/>
      <c r="G656" s="502"/>
      <c r="H656" s="502"/>
      <c r="I656" s="504"/>
    </row>
    <row r="657" spans="2:9" x14ac:dyDescent="0.25">
      <c r="B657" s="502"/>
      <c r="C657" s="502"/>
      <c r="D657" s="502"/>
      <c r="E657" s="503"/>
      <c r="F657" s="502"/>
      <c r="G657" s="502"/>
      <c r="H657" s="502"/>
      <c r="I657" s="504"/>
    </row>
    <row r="658" spans="2:9" x14ac:dyDescent="0.25">
      <c r="B658" s="502"/>
      <c r="C658" s="502"/>
      <c r="D658" s="502"/>
      <c r="E658" s="503"/>
      <c r="F658" s="502"/>
      <c r="G658" s="502"/>
      <c r="H658" s="502"/>
      <c r="I658" s="504"/>
    </row>
    <row r="659" spans="2:9" x14ac:dyDescent="0.25">
      <c r="B659" s="502"/>
      <c r="C659" s="502"/>
      <c r="D659" s="502"/>
      <c r="E659" s="503"/>
      <c r="F659" s="502"/>
      <c r="G659" s="502"/>
      <c r="H659" s="502"/>
      <c r="I659" s="504"/>
    </row>
    <row r="660" spans="2:9" x14ac:dyDescent="0.25">
      <c r="B660" s="502"/>
      <c r="C660" s="502"/>
      <c r="D660" s="502"/>
      <c r="E660" s="503"/>
      <c r="F660" s="502"/>
      <c r="G660" s="502"/>
      <c r="H660" s="502"/>
      <c r="I660" s="504"/>
    </row>
    <row r="661" spans="2:9" x14ac:dyDescent="0.25">
      <c r="B661" s="502"/>
      <c r="C661" s="502"/>
      <c r="D661" s="502"/>
      <c r="E661" s="503"/>
      <c r="F661" s="502"/>
      <c r="G661" s="502"/>
      <c r="H661" s="502"/>
      <c r="I661" s="504"/>
    </row>
    <row r="662" spans="2:9" x14ac:dyDescent="0.25">
      <c r="B662" s="502"/>
      <c r="C662" s="502"/>
      <c r="D662" s="502"/>
      <c r="E662" s="503"/>
      <c r="F662" s="502"/>
      <c r="G662" s="502"/>
      <c r="H662" s="502"/>
      <c r="I662" s="504"/>
    </row>
    <row r="663" spans="2:9" x14ac:dyDescent="0.25">
      <c r="B663" s="502"/>
      <c r="C663" s="502"/>
      <c r="D663" s="502"/>
      <c r="E663" s="503"/>
      <c r="F663" s="502"/>
      <c r="G663" s="502"/>
      <c r="H663" s="502"/>
      <c r="I663" s="504"/>
    </row>
    <row r="664" spans="2:9" x14ac:dyDescent="0.25">
      <c r="B664" s="502"/>
      <c r="C664" s="502"/>
      <c r="D664" s="502"/>
      <c r="E664" s="503"/>
      <c r="F664" s="502"/>
      <c r="G664" s="502"/>
      <c r="H664" s="502"/>
      <c r="I664" s="504"/>
    </row>
    <row r="665" spans="2:9" x14ac:dyDescent="0.25">
      <c r="B665" s="502"/>
      <c r="C665" s="502"/>
      <c r="D665" s="502"/>
      <c r="E665" s="503"/>
      <c r="F665" s="502"/>
      <c r="G665" s="502"/>
      <c r="H665" s="502"/>
      <c r="I665" s="504"/>
    </row>
    <row r="666" spans="2:9" x14ac:dyDescent="0.25">
      <c r="B666" s="502"/>
      <c r="C666" s="502"/>
      <c r="D666" s="502"/>
      <c r="E666" s="503"/>
      <c r="F666" s="502"/>
      <c r="G666" s="502"/>
      <c r="H666" s="502"/>
      <c r="I666" s="504"/>
    </row>
    <row r="667" spans="2:9" x14ac:dyDescent="0.25">
      <c r="B667" s="502"/>
      <c r="C667" s="502"/>
      <c r="D667" s="502"/>
      <c r="E667" s="503"/>
      <c r="F667" s="502"/>
      <c r="G667" s="502"/>
      <c r="H667" s="502"/>
      <c r="I667" s="504"/>
    </row>
    <row r="668" spans="2:9" x14ac:dyDescent="0.25">
      <c r="B668" s="502"/>
      <c r="C668" s="502"/>
      <c r="D668" s="502"/>
      <c r="E668" s="503"/>
      <c r="F668" s="502"/>
      <c r="G668" s="502"/>
      <c r="H668" s="502"/>
      <c r="I668" s="504"/>
    </row>
    <row r="669" spans="2:9" x14ac:dyDescent="0.25">
      <c r="B669" s="502"/>
      <c r="C669" s="502"/>
      <c r="D669" s="502"/>
      <c r="E669" s="503"/>
      <c r="F669" s="502"/>
      <c r="G669" s="502"/>
      <c r="H669" s="502"/>
      <c r="I669" s="504"/>
    </row>
    <row r="670" spans="2:9" x14ac:dyDescent="0.25">
      <c r="B670" s="502"/>
      <c r="C670" s="502"/>
      <c r="D670" s="502"/>
      <c r="E670" s="503"/>
      <c r="F670" s="502"/>
      <c r="G670" s="502"/>
      <c r="H670" s="502"/>
      <c r="I670" s="504"/>
    </row>
    <row r="671" spans="2:9" x14ac:dyDescent="0.25">
      <c r="B671" s="502"/>
      <c r="C671" s="502"/>
      <c r="D671" s="502"/>
      <c r="E671" s="503"/>
      <c r="F671" s="502"/>
      <c r="G671" s="502"/>
      <c r="H671" s="502"/>
      <c r="I671" s="504"/>
    </row>
    <row r="672" spans="2:9" x14ac:dyDescent="0.25">
      <c r="B672" s="502"/>
      <c r="C672" s="502"/>
      <c r="D672" s="502"/>
      <c r="E672" s="503"/>
      <c r="F672" s="502"/>
      <c r="G672" s="502"/>
      <c r="H672" s="502"/>
      <c r="I672" s="504"/>
    </row>
    <row r="673" spans="2:9" x14ac:dyDescent="0.25">
      <c r="B673" s="502"/>
      <c r="C673" s="502"/>
      <c r="D673" s="502"/>
      <c r="E673" s="503"/>
      <c r="F673" s="502"/>
      <c r="G673" s="502"/>
      <c r="H673" s="502"/>
      <c r="I673" s="504"/>
    </row>
    <row r="674" spans="2:9" x14ac:dyDescent="0.25">
      <c r="B674" s="502"/>
      <c r="C674" s="502"/>
      <c r="D674" s="502"/>
      <c r="E674" s="503"/>
      <c r="F674" s="502"/>
      <c r="G674" s="502"/>
      <c r="H674" s="502"/>
      <c r="I674" s="504"/>
    </row>
    <row r="675" spans="2:9" x14ac:dyDescent="0.25">
      <c r="B675" s="502"/>
      <c r="C675" s="502"/>
      <c r="D675" s="502"/>
      <c r="E675" s="503"/>
      <c r="F675" s="502"/>
      <c r="G675" s="502"/>
      <c r="H675" s="502"/>
      <c r="I675" s="504"/>
    </row>
    <row r="676" spans="2:9" x14ac:dyDescent="0.25">
      <c r="B676" s="502"/>
      <c r="C676" s="502"/>
      <c r="D676" s="502"/>
      <c r="E676" s="503"/>
      <c r="F676" s="502"/>
      <c r="G676" s="502"/>
      <c r="H676" s="502"/>
      <c r="I676" s="504"/>
    </row>
    <row r="677" spans="2:9" x14ac:dyDescent="0.25">
      <c r="B677" s="502"/>
      <c r="C677" s="502"/>
      <c r="D677" s="502"/>
      <c r="E677" s="503"/>
      <c r="F677" s="502"/>
      <c r="G677" s="502"/>
      <c r="H677" s="502"/>
      <c r="I677" s="504"/>
    </row>
    <row r="678" spans="2:9" x14ac:dyDescent="0.25">
      <c r="B678" s="502"/>
      <c r="C678" s="502"/>
      <c r="D678" s="502"/>
      <c r="E678" s="503"/>
      <c r="F678" s="502"/>
      <c r="G678" s="502"/>
      <c r="H678" s="502"/>
      <c r="I678" s="504"/>
    </row>
    <row r="679" spans="2:9" x14ac:dyDescent="0.25">
      <c r="B679" s="502"/>
      <c r="C679" s="502"/>
      <c r="D679" s="502"/>
      <c r="E679" s="503"/>
      <c r="F679" s="502"/>
      <c r="G679" s="502"/>
      <c r="H679" s="502"/>
      <c r="I679" s="504"/>
    </row>
    <row r="680" spans="2:9" x14ac:dyDescent="0.25">
      <c r="B680" s="502"/>
      <c r="C680" s="502"/>
      <c r="D680" s="502"/>
      <c r="E680" s="503"/>
      <c r="F680" s="502"/>
      <c r="G680" s="502"/>
      <c r="H680" s="502"/>
      <c r="I680" s="504"/>
    </row>
    <row r="681" spans="2:9" x14ac:dyDescent="0.25">
      <c r="B681" s="502"/>
      <c r="C681" s="502"/>
      <c r="D681" s="502"/>
      <c r="E681" s="503"/>
      <c r="F681" s="502"/>
      <c r="G681" s="502"/>
      <c r="H681" s="502"/>
      <c r="I681" s="504"/>
    </row>
    <row r="682" spans="2:9" x14ac:dyDescent="0.25">
      <c r="B682" s="502"/>
      <c r="C682" s="502"/>
      <c r="D682" s="502"/>
      <c r="E682" s="503"/>
      <c r="F682" s="502"/>
      <c r="G682" s="502"/>
      <c r="H682" s="502"/>
      <c r="I682" s="504"/>
    </row>
    <row r="683" spans="2:9" x14ac:dyDescent="0.25">
      <c r="B683" s="502"/>
      <c r="C683" s="503"/>
      <c r="D683" s="503"/>
      <c r="E683" s="503"/>
      <c r="F683" s="502"/>
      <c r="G683" s="502"/>
      <c r="H683" s="502"/>
      <c r="I683" s="504"/>
    </row>
    <row r="684" spans="2:9" x14ac:dyDescent="0.25">
      <c r="B684" s="502"/>
      <c r="C684" s="503"/>
      <c r="D684" s="503"/>
      <c r="E684" s="503"/>
      <c r="F684" s="502"/>
      <c r="G684" s="502"/>
      <c r="H684" s="502"/>
      <c r="I684" s="504"/>
    </row>
    <row r="685" spans="2:9" x14ac:dyDescent="0.25">
      <c r="B685" s="502"/>
      <c r="C685" s="503"/>
      <c r="D685" s="503"/>
      <c r="E685" s="503"/>
      <c r="F685" s="502"/>
      <c r="G685" s="502"/>
      <c r="H685" s="502"/>
      <c r="I685" s="504"/>
    </row>
    <row r="686" spans="2:9" x14ac:dyDescent="0.25">
      <c r="B686" s="502"/>
      <c r="C686" s="503"/>
      <c r="D686" s="503"/>
      <c r="E686" s="503"/>
      <c r="F686" s="502"/>
      <c r="G686" s="502"/>
      <c r="H686" s="502"/>
      <c r="I686" s="504"/>
    </row>
    <row r="687" spans="2:9" x14ac:dyDescent="0.25">
      <c r="B687" s="502"/>
      <c r="C687" s="503"/>
      <c r="D687" s="503"/>
      <c r="E687" s="503"/>
      <c r="F687" s="502"/>
      <c r="G687" s="502"/>
      <c r="H687" s="502"/>
      <c r="I687" s="504"/>
    </row>
    <row r="688" spans="2:9" x14ac:dyDescent="0.25">
      <c r="B688" s="502"/>
      <c r="C688" s="503"/>
      <c r="D688" s="503"/>
      <c r="E688" s="503"/>
      <c r="F688" s="502"/>
      <c r="G688" s="502"/>
      <c r="H688" s="502"/>
      <c r="I688" s="504"/>
    </row>
    <row r="689" spans="2:9" x14ac:dyDescent="0.25">
      <c r="B689" s="502"/>
      <c r="C689" s="503"/>
      <c r="D689" s="503"/>
      <c r="E689" s="503"/>
      <c r="F689" s="502"/>
      <c r="G689" s="502"/>
      <c r="H689" s="502"/>
      <c r="I689" s="504"/>
    </row>
    <row r="690" spans="2:9" x14ac:dyDescent="0.25">
      <c r="B690" s="502"/>
      <c r="C690" s="503"/>
      <c r="D690" s="503"/>
      <c r="E690" s="503"/>
      <c r="F690" s="502"/>
      <c r="G690" s="502"/>
      <c r="H690" s="502"/>
      <c r="I690" s="504"/>
    </row>
    <row r="691" spans="2:9" x14ac:dyDescent="0.25">
      <c r="B691" s="502"/>
      <c r="C691" s="503"/>
      <c r="D691" s="503"/>
      <c r="E691" s="503"/>
      <c r="F691" s="502"/>
      <c r="G691" s="502"/>
      <c r="H691" s="502"/>
      <c r="I691" s="504"/>
    </row>
    <row r="692" spans="2:9" x14ac:dyDescent="0.25">
      <c r="B692" s="502"/>
      <c r="C692" s="503"/>
      <c r="D692" s="503"/>
      <c r="E692" s="503"/>
      <c r="F692" s="502"/>
      <c r="G692" s="502"/>
      <c r="H692" s="502"/>
      <c r="I692" s="504"/>
    </row>
    <row r="693" spans="2:9" x14ac:dyDescent="0.25">
      <c r="B693" s="502"/>
      <c r="C693" s="503"/>
      <c r="D693" s="503"/>
      <c r="E693" s="503"/>
      <c r="F693" s="502"/>
      <c r="G693" s="502"/>
      <c r="H693" s="502"/>
      <c r="I693" s="504"/>
    </row>
    <row r="694" spans="2:9" x14ac:dyDescent="0.25">
      <c r="B694" s="502"/>
      <c r="C694" s="503"/>
      <c r="D694" s="503"/>
      <c r="E694" s="503"/>
      <c r="F694" s="502"/>
      <c r="G694" s="502"/>
      <c r="H694" s="502"/>
      <c r="I694" s="504"/>
    </row>
    <row r="695" spans="2:9" x14ac:dyDescent="0.25">
      <c r="B695" s="502"/>
      <c r="C695" s="503"/>
      <c r="D695" s="503"/>
      <c r="E695" s="503"/>
      <c r="F695" s="502"/>
      <c r="G695" s="502"/>
      <c r="H695" s="502"/>
      <c r="I695" s="504"/>
    </row>
    <row r="696" spans="2:9" x14ac:dyDescent="0.25">
      <c r="B696" s="502"/>
      <c r="C696" s="503"/>
      <c r="D696" s="503"/>
      <c r="E696" s="503"/>
      <c r="F696" s="502"/>
      <c r="G696" s="502"/>
      <c r="H696" s="502"/>
      <c r="I696" s="504"/>
    </row>
    <row r="697" spans="2:9" x14ac:dyDescent="0.25">
      <c r="B697" s="502"/>
      <c r="C697" s="503"/>
      <c r="D697" s="503"/>
      <c r="E697" s="503"/>
      <c r="F697" s="502"/>
      <c r="G697" s="502"/>
      <c r="H697" s="502"/>
      <c r="I697" s="504"/>
    </row>
    <row r="698" spans="2:9" x14ac:dyDescent="0.25">
      <c r="B698" s="502"/>
      <c r="C698" s="503"/>
      <c r="D698" s="503"/>
      <c r="E698" s="503"/>
      <c r="F698" s="502"/>
      <c r="G698" s="502"/>
      <c r="H698" s="502"/>
      <c r="I698" s="504"/>
    </row>
    <row r="699" spans="2:9" x14ac:dyDescent="0.25">
      <c r="B699" s="502"/>
      <c r="C699" s="503"/>
      <c r="D699" s="503"/>
      <c r="E699" s="503"/>
      <c r="F699" s="502"/>
      <c r="G699" s="502"/>
      <c r="H699" s="502"/>
      <c r="I699" s="504"/>
    </row>
    <row r="700" spans="2:9" x14ac:dyDescent="0.25">
      <c r="B700" s="502"/>
      <c r="C700" s="503"/>
      <c r="D700" s="503"/>
      <c r="E700" s="503"/>
      <c r="F700" s="502"/>
      <c r="G700" s="502"/>
      <c r="H700" s="502"/>
      <c r="I700" s="504"/>
    </row>
    <row r="701" spans="2:9" x14ac:dyDescent="0.25">
      <c r="B701" s="502"/>
      <c r="C701" s="503"/>
      <c r="D701" s="503"/>
      <c r="E701" s="503"/>
      <c r="F701" s="502"/>
      <c r="G701" s="502"/>
      <c r="H701" s="502"/>
      <c r="I701" s="504"/>
    </row>
    <row r="702" spans="2:9" x14ac:dyDescent="0.25">
      <c r="B702" s="502"/>
      <c r="C702" s="503"/>
      <c r="D702" s="503"/>
      <c r="E702" s="503"/>
      <c r="F702" s="502"/>
      <c r="G702" s="502"/>
      <c r="H702" s="502"/>
      <c r="I702" s="504"/>
    </row>
    <row r="703" spans="2:9" x14ac:dyDescent="0.25">
      <c r="B703" s="502"/>
      <c r="C703" s="503"/>
      <c r="D703" s="503"/>
      <c r="E703" s="503"/>
      <c r="F703" s="502"/>
      <c r="G703" s="502"/>
      <c r="H703" s="502"/>
      <c r="I703" s="504"/>
    </row>
    <row r="704" spans="2:9" x14ac:dyDescent="0.25">
      <c r="B704" s="502"/>
      <c r="C704" s="503"/>
      <c r="D704" s="503"/>
      <c r="E704" s="503"/>
      <c r="F704" s="502"/>
      <c r="G704" s="502"/>
      <c r="H704" s="502"/>
      <c r="I704" s="504"/>
    </row>
    <row r="705" spans="2:9" x14ac:dyDescent="0.25">
      <c r="B705" s="502"/>
      <c r="C705" s="503"/>
      <c r="D705" s="503"/>
      <c r="E705" s="503"/>
      <c r="F705" s="502"/>
      <c r="G705" s="502"/>
      <c r="H705" s="502"/>
      <c r="I705" s="504"/>
    </row>
    <row r="706" spans="2:9" x14ac:dyDescent="0.25">
      <c r="B706" s="502"/>
      <c r="C706" s="503"/>
      <c r="D706" s="503"/>
      <c r="E706" s="503"/>
      <c r="F706" s="502"/>
      <c r="G706" s="502"/>
      <c r="H706" s="502"/>
      <c r="I706" s="504"/>
    </row>
    <row r="707" spans="2:9" x14ac:dyDescent="0.25">
      <c r="B707" s="502"/>
      <c r="C707" s="503"/>
      <c r="D707" s="503"/>
      <c r="E707" s="503"/>
      <c r="F707" s="502"/>
      <c r="G707" s="502"/>
      <c r="H707" s="502"/>
      <c r="I707" s="504"/>
    </row>
    <row r="708" spans="2:9" x14ac:dyDescent="0.25">
      <c r="B708" s="502"/>
      <c r="C708" s="503"/>
      <c r="D708" s="503"/>
      <c r="E708" s="503"/>
      <c r="F708" s="502"/>
      <c r="G708" s="502"/>
      <c r="H708" s="502"/>
      <c r="I708" s="504"/>
    </row>
    <row r="709" spans="2:9" x14ac:dyDescent="0.25">
      <c r="B709" s="502"/>
      <c r="C709" s="503"/>
      <c r="D709" s="503"/>
      <c r="E709" s="503"/>
      <c r="F709" s="502"/>
      <c r="G709" s="502"/>
      <c r="H709" s="502"/>
      <c r="I709" s="504"/>
    </row>
    <row r="710" spans="2:9" x14ac:dyDescent="0.25">
      <c r="B710" s="502"/>
      <c r="C710" s="503"/>
      <c r="D710" s="503"/>
      <c r="E710" s="503"/>
      <c r="F710" s="502"/>
      <c r="G710" s="502"/>
      <c r="H710" s="502"/>
      <c r="I710" s="504"/>
    </row>
    <row r="711" spans="2:9" x14ac:dyDescent="0.25">
      <c r="B711" s="502"/>
      <c r="C711" s="503"/>
      <c r="D711" s="503"/>
      <c r="E711" s="503"/>
      <c r="F711" s="502"/>
      <c r="G711" s="502"/>
      <c r="H711" s="502"/>
      <c r="I711" s="504"/>
    </row>
    <row r="712" spans="2:9" x14ac:dyDescent="0.25">
      <c r="B712" s="502"/>
      <c r="C712" s="503"/>
      <c r="D712" s="503"/>
      <c r="E712" s="503"/>
      <c r="F712" s="502"/>
      <c r="G712" s="502"/>
      <c r="H712" s="502"/>
      <c r="I712" s="504"/>
    </row>
    <row r="713" spans="2:9" x14ac:dyDescent="0.25">
      <c r="B713" s="502"/>
      <c r="C713" s="503"/>
      <c r="D713" s="503"/>
      <c r="E713" s="503"/>
      <c r="F713" s="502"/>
      <c r="G713" s="502"/>
      <c r="H713" s="502"/>
      <c r="I713" s="504"/>
    </row>
    <row r="714" spans="2:9" x14ac:dyDescent="0.25">
      <c r="B714" s="502"/>
      <c r="C714" s="503"/>
      <c r="D714" s="503"/>
      <c r="E714" s="503"/>
      <c r="F714" s="502"/>
      <c r="G714" s="502"/>
      <c r="H714" s="502"/>
      <c r="I714" s="504"/>
    </row>
    <row r="715" spans="2:9" x14ac:dyDescent="0.25">
      <c r="B715" s="502"/>
      <c r="C715" s="503"/>
      <c r="D715" s="503"/>
      <c r="E715" s="503"/>
      <c r="F715" s="502"/>
      <c r="G715" s="502"/>
      <c r="H715" s="502"/>
      <c r="I715" s="504"/>
    </row>
    <row r="716" spans="2:9" x14ac:dyDescent="0.25">
      <c r="B716" s="502"/>
      <c r="C716" s="503"/>
      <c r="D716" s="503"/>
      <c r="E716" s="503"/>
      <c r="F716" s="502"/>
      <c r="G716" s="502"/>
      <c r="H716" s="502"/>
      <c r="I716" s="504"/>
    </row>
    <row r="717" spans="2:9" x14ac:dyDescent="0.25">
      <c r="B717" s="502"/>
      <c r="C717" s="503"/>
      <c r="D717" s="503"/>
      <c r="E717" s="503"/>
      <c r="F717" s="502"/>
      <c r="G717" s="502"/>
      <c r="H717" s="502"/>
      <c r="I717" s="504"/>
    </row>
    <row r="718" spans="2:9" x14ac:dyDescent="0.25">
      <c r="B718" s="502"/>
      <c r="C718" s="503"/>
      <c r="D718" s="503"/>
      <c r="E718" s="503"/>
      <c r="F718" s="502"/>
      <c r="G718" s="502"/>
      <c r="H718" s="502"/>
      <c r="I718" s="504"/>
    </row>
    <row r="719" spans="2:9" x14ac:dyDescent="0.25">
      <c r="B719" s="502"/>
      <c r="C719" s="503"/>
      <c r="D719" s="503"/>
      <c r="E719" s="503"/>
      <c r="F719" s="502"/>
      <c r="G719" s="502"/>
      <c r="H719" s="502"/>
      <c r="I719" s="504"/>
    </row>
    <row r="720" spans="2:9" x14ac:dyDescent="0.25">
      <c r="B720" s="502"/>
      <c r="C720" s="503"/>
      <c r="D720" s="503"/>
      <c r="E720" s="503"/>
      <c r="F720" s="502"/>
      <c r="G720" s="502"/>
      <c r="H720" s="502"/>
      <c r="I720" s="504"/>
    </row>
    <row r="721" spans="2:9" x14ac:dyDescent="0.25">
      <c r="B721" s="502"/>
      <c r="C721" s="503"/>
      <c r="D721" s="503"/>
      <c r="E721" s="503"/>
      <c r="F721" s="502"/>
      <c r="G721" s="502"/>
      <c r="H721" s="502"/>
      <c r="I721" s="504"/>
    </row>
    <row r="722" spans="2:9" x14ac:dyDescent="0.25">
      <c r="B722" s="502"/>
      <c r="C722" s="503"/>
      <c r="D722" s="503"/>
      <c r="E722" s="503"/>
      <c r="F722" s="502"/>
      <c r="G722" s="502"/>
      <c r="H722" s="502"/>
      <c r="I722" s="504"/>
    </row>
    <row r="723" spans="2:9" x14ac:dyDescent="0.25">
      <c r="B723" s="502"/>
      <c r="C723" s="503"/>
      <c r="D723" s="503"/>
      <c r="E723" s="503"/>
      <c r="F723" s="502"/>
      <c r="G723" s="502"/>
      <c r="H723" s="502"/>
      <c r="I723" s="504"/>
    </row>
    <row r="724" spans="2:9" x14ac:dyDescent="0.25">
      <c r="B724" s="502"/>
      <c r="C724" s="503"/>
      <c r="D724" s="503"/>
      <c r="E724" s="503"/>
      <c r="F724" s="502"/>
      <c r="G724" s="502"/>
      <c r="H724" s="502"/>
      <c r="I724" s="504"/>
    </row>
    <row r="725" spans="2:9" x14ac:dyDescent="0.25">
      <c r="B725" s="502"/>
      <c r="C725" s="503"/>
      <c r="D725" s="503"/>
      <c r="E725" s="503"/>
      <c r="F725" s="502"/>
      <c r="G725" s="502"/>
      <c r="H725" s="502"/>
      <c r="I725" s="504"/>
    </row>
    <row r="726" spans="2:9" x14ac:dyDescent="0.25">
      <c r="B726" s="502"/>
      <c r="C726" s="503"/>
      <c r="D726" s="503"/>
      <c r="E726" s="503"/>
      <c r="F726" s="502"/>
      <c r="G726" s="502"/>
      <c r="H726" s="502"/>
      <c r="I726" s="504"/>
    </row>
    <row r="727" spans="2:9" x14ac:dyDescent="0.25">
      <c r="B727" s="502"/>
      <c r="C727" s="503"/>
      <c r="D727" s="503"/>
      <c r="E727" s="503"/>
      <c r="F727" s="502"/>
      <c r="G727" s="502"/>
      <c r="H727" s="502"/>
      <c r="I727" s="504"/>
    </row>
    <row r="728" spans="2:9" x14ac:dyDescent="0.25">
      <c r="B728" s="502"/>
      <c r="C728" s="503"/>
      <c r="D728" s="503"/>
      <c r="E728" s="503"/>
      <c r="F728" s="502"/>
      <c r="G728" s="502"/>
      <c r="H728" s="502"/>
      <c r="I728" s="504"/>
    </row>
    <row r="729" spans="2:9" x14ac:dyDescent="0.25">
      <c r="B729" s="502"/>
      <c r="C729" s="503"/>
      <c r="D729" s="503"/>
      <c r="E729" s="503"/>
      <c r="F729" s="502"/>
      <c r="G729" s="502"/>
      <c r="H729" s="502"/>
      <c r="I729" s="504"/>
    </row>
    <row r="730" spans="2:9" x14ac:dyDescent="0.25">
      <c r="B730" s="502"/>
      <c r="C730" s="503"/>
      <c r="D730" s="503"/>
      <c r="E730" s="503"/>
      <c r="F730" s="502"/>
      <c r="G730" s="502"/>
      <c r="H730" s="502"/>
      <c r="I730" s="504"/>
    </row>
    <row r="731" spans="2:9" x14ac:dyDescent="0.25">
      <c r="B731" s="502"/>
      <c r="C731" s="503"/>
      <c r="D731" s="503"/>
      <c r="E731" s="503"/>
      <c r="F731" s="502"/>
      <c r="G731" s="502"/>
      <c r="H731" s="502"/>
      <c r="I731" s="504"/>
    </row>
    <row r="732" spans="2:9" x14ac:dyDescent="0.25">
      <c r="B732" s="502"/>
      <c r="C732" s="503"/>
      <c r="D732" s="503"/>
      <c r="E732" s="503"/>
      <c r="F732" s="502"/>
      <c r="G732" s="502"/>
      <c r="H732" s="502"/>
      <c r="I732" s="504"/>
    </row>
    <row r="733" spans="2:9" x14ac:dyDescent="0.25">
      <c r="B733" s="502"/>
      <c r="C733" s="503"/>
      <c r="D733" s="503"/>
      <c r="E733" s="503"/>
      <c r="F733" s="502"/>
      <c r="G733" s="502"/>
      <c r="H733" s="502"/>
      <c r="I733" s="504"/>
    </row>
    <row r="734" spans="2:9" x14ac:dyDescent="0.25">
      <c r="B734" s="502"/>
      <c r="C734" s="503"/>
      <c r="D734" s="503"/>
      <c r="E734" s="503"/>
      <c r="F734" s="502"/>
      <c r="G734" s="502"/>
      <c r="H734" s="502"/>
      <c r="I734" s="504"/>
    </row>
    <row r="735" spans="2:9" x14ac:dyDescent="0.25">
      <c r="B735" s="502"/>
      <c r="C735" s="503"/>
      <c r="D735" s="503"/>
      <c r="E735" s="503"/>
      <c r="F735" s="502"/>
      <c r="G735" s="502"/>
      <c r="H735" s="502"/>
      <c r="I735" s="504"/>
    </row>
    <row r="736" spans="2:9" x14ac:dyDescent="0.25">
      <c r="B736" s="502"/>
      <c r="C736" s="503"/>
      <c r="D736" s="503"/>
      <c r="E736" s="503"/>
      <c r="F736" s="502"/>
      <c r="G736" s="502"/>
      <c r="H736" s="502"/>
      <c r="I736" s="504"/>
    </row>
    <row r="737" spans="2:9" x14ac:dyDescent="0.25">
      <c r="B737" s="502"/>
      <c r="C737" s="503"/>
      <c r="D737" s="503"/>
      <c r="E737" s="503"/>
      <c r="F737" s="502"/>
      <c r="G737" s="502"/>
      <c r="H737" s="502"/>
      <c r="I737" s="504"/>
    </row>
    <row r="738" spans="2:9" x14ac:dyDescent="0.25">
      <c r="B738" s="502"/>
      <c r="C738" s="503"/>
      <c r="D738" s="503"/>
      <c r="E738" s="503"/>
      <c r="F738" s="502"/>
      <c r="G738" s="502"/>
      <c r="H738" s="502"/>
      <c r="I738" s="504"/>
    </row>
    <row r="739" spans="2:9" x14ac:dyDescent="0.25">
      <c r="B739" s="502"/>
      <c r="C739" s="503"/>
      <c r="D739" s="503"/>
      <c r="E739" s="503"/>
      <c r="F739" s="502"/>
      <c r="G739" s="502"/>
      <c r="H739" s="502"/>
      <c r="I739" s="504"/>
    </row>
    <row r="740" spans="2:9" x14ac:dyDescent="0.25">
      <c r="B740" s="502"/>
      <c r="C740" s="503"/>
      <c r="D740" s="503"/>
      <c r="E740" s="503"/>
      <c r="F740" s="502"/>
      <c r="G740" s="502"/>
      <c r="H740" s="502"/>
      <c r="I740" s="504"/>
    </row>
    <row r="741" spans="2:9" x14ac:dyDescent="0.25">
      <c r="B741" s="502"/>
      <c r="C741" s="503"/>
      <c r="D741" s="503"/>
      <c r="E741" s="503"/>
      <c r="F741" s="502"/>
      <c r="G741" s="502"/>
      <c r="H741" s="502"/>
      <c r="I741" s="504"/>
    </row>
    <row r="742" spans="2:9" x14ac:dyDescent="0.25">
      <c r="B742" s="502"/>
      <c r="C742" s="503"/>
      <c r="D742" s="503"/>
      <c r="E742" s="503"/>
      <c r="F742" s="502"/>
      <c r="G742" s="502"/>
      <c r="H742" s="502"/>
      <c r="I742" s="504"/>
    </row>
    <row r="743" spans="2:9" x14ac:dyDescent="0.25">
      <c r="B743" s="502"/>
      <c r="C743" s="503"/>
      <c r="D743" s="503"/>
      <c r="E743" s="503"/>
      <c r="F743" s="502"/>
      <c r="G743" s="502"/>
      <c r="H743" s="502"/>
      <c r="I743" s="504"/>
    </row>
    <row r="744" spans="2:9" x14ac:dyDescent="0.25">
      <c r="B744" s="502"/>
      <c r="C744" s="503"/>
      <c r="D744" s="503"/>
      <c r="E744" s="503"/>
      <c r="F744" s="502"/>
      <c r="G744" s="502"/>
      <c r="H744" s="502"/>
      <c r="I744" s="504"/>
    </row>
    <row r="745" spans="2:9" x14ac:dyDescent="0.25">
      <c r="B745" s="502"/>
      <c r="C745" s="503"/>
      <c r="D745" s="503"/>
      <c r="E745" s="503"/>
      <c r="F745" s="502"/>
      <c r="G745" s="502"/>
      <c r="H745" s="502"/>
      <c r="I745" s="504"/>
    </row>
    <row r="746" spans="2:9" x14ac:dyDescent="0.25">
      <c r="B746" s="502"/>
      <c r="C746" s="503"/>
      <c r="D746" s="503"/>
      <c r="E746" s="503"/>
      <c r="F746" s="502"/>
      <c r="G746" s="502"/>
      <c r="H746" s="502"/>
      <c r="I746" s="504"/>
    </row>
    <row r="747" spans="2:9" x14ac:dyDescent="0.25">
      <c r="B747" s="502"/>
      <c r="C747" s="503"/>
      <c r="D747" s="503"/>
      <c r="E747" s="503"/>
      <c r="F747" s="502"/>
      <c r="G747" s="502"/>
      <c r="H747" s="502"/>
      <c r="I747" s="504"/>
    </row>
    <row r="748" spans="2:9" x14ac:dyDescent="0.25">
      <c r="B748" s="502"/>
      <c r="C748" s="503"/>
      <c r="D748" s="503"/>
      <c r="E748" s="503"/>
      <c r="F748" s="502"/>
      <c r="G748" s="502"/>
      <c r="H748" s="502"/>
      <c r="I748" s="504"/>
    </row>
    <row r="749" spans="2:9" x14ac:dyDescent="0.25">
      <c r="B749" s="502"/>
      <c r="C749" s="503"/>
      <c r="D749" s="503"/>
      <c r="E749" s="503"/>
      <c r="F749" s="502"/>
      <c r="G749" s="502"/>
      <c r="H749" s="502"/>
      <c r="I749" s="504"/>
    </row>
    <row r="750" spans="2:9" x14ac:dyDescent="0.25">
      <c r="B750" s="502"/>
      <c r="C750" s="503"/>
      <c r="D750" s="503"/>
      <c r="E750" s="503"/>
      <c r="F750" s="502"/>
      <c r="G750" s="502"/>
      <c r="H750" s="502"/>
      <c r="I750" s="504"/>
    </row>
    <row r="751" spans="2:9" x14ac:dyDescent="0.25">
      <c r="B751" s="502"/>
      <c r="C751" s="503"/>
      <c r="D751" s="503"/>
      <c r="E751" s="503"/>
      <c r="F751" s="502"/>
      <c r="G751" s="502"/>
      <c r="H751" s="502"/>
      <c r="I751" s="504"/>
    </row>
    <row r="752" spans="2:9" x14ac:dyDescent="0.25">
      <c r="B752" s="502"/>
      <c r="C752" s="503"/>
      <c r="D752" s="503"/>
      <c r="E752" s="503"/>
      <c r="F752" s="502"/>
      <c r="G752" s="502"/>
      <c r="H752" s="502"/>
      <c r="I752" s="504"/>
    </row>
    <row r="753" spans="2:9" x14ac:dyDescent="0.25">
      <c r="B753" s="502"/>
      <c r="C753" s="503"/>
      <c r="D753" s="503"/>
      <c r="E753" s="503"/>
      <c r="F753" s="502"/>
      <c r="G753" s="502"/>
      <c r="H753" s="502"/>
      <c r="I753" s="504"/>
    </row>
    <row r="754" spans="2:9" x14ac:dyDescent="0.25">
      <c r="B754" s="502"/>
      <c r="C754" s="503"/>
      <c r="D754" s="503"/>
      <c r="E754" s="503"/>
      <c r="F754" s="502"/>
      <c r="G754" s="502"/>
      <c r="H754" s="502"/>
      <c r="I754" s="504"/>
    </row>
    <row r="755" spans="2:9" x14ac:dyDescent="0.25">
      <c r="B755" s="502"/>
      <c r="C755" s="503"/>
      <c r="D755" s="503"/>
      <c r="E755" s="503"/>
      <c r="F755" s="502"/>
      <c r="G755" s="502"/>
      <c r="H755" s="502"/>
      <c r="I755" s="504"/>
    </row>
    <row r="756" spans="2:9" x14ac:dyDescent="0.25">
      <c r="B756" s="502"/>
      <c r="C756" s="503"/>
      <c r="D756" s="503"/>
      <c r="E756" s="503"/>
      <c r="F756" s="502"/>
      <c r="G756" s="502"/>
      <c r="H756" s="502"/>
      <c r="I756" s="504"/>
    </row>
    <row r="757" spans="2:9" x14ac:dyDescent="0.25">
      <c r="B757" s="502"/>
      <c r="C757" s="503"/>
      <c r="D757" s="503"/>
      <c r="E757" s="503"/>
      <c r="F757" s="502"/>
      <c r="G757" s="502"/>
      <c r="H757" s="502"/>
      <c r="I757" s="504"/>
    </row>
    <row r="758" spans="2:9" x14ac:dyDescent="0.25">
      <c r="B758" s="502"/>
      <c r="C758" s="503"/>
      <c r="D758" s="503"/>
      <c r="E758" s="503"/>
      <c r="F758" s="502"/>
      <c r="G758" s="502"/>
      <c r="H758" s="502"/>
      <c r="I758" s="504"/>
    </row>
    <row r="759" spans="2:9" x14ac:dyDescent="0.25">
      <c r="B759" s="502"/>
      <c r="C759" s="503"/>
      <c r="D759" s="503"/>
      <c r="E759" s="503"/>
      <c r="F759" s="502"/>
      <c r="G759" s="502"/>
      <c r="H759" s="502"/>
      <c r="I759" s="504"/>
    </row>
    <row r="760" spans="2:9" x14ac:dyDescent="0.25">
      <c r="B760" s="502"/>
      <c r="C760" s="503"/>
      <c r="D760" s="503"/>
      <c r="E760" s="503"/>
      <c r="F760" s="502"/>
      <c r="G760" s="502"/>
      <c r="H760" s="502"/>
      <c r="I760" s="504"/>
    </row>
    <row r="761" spans="2:9" x14ac:dyDescent="0.25">
      <c r="B761" s="502"/>
      <c r="C761" s="503"/>
      <c r="D761" s="503"/>
      <c r="E761" s="503"/>
      <c r="F761" s="502"/>
      <c r="G761" s="502"/>
      <c r="H761" s="502"/>
      <c r="I761" s="504"/>
    </row>
    <row r="762" spans="2:9" x14ac:dyDescent="0.25">
      <c r="B762" s="502"/>
      <c r="C762" s="503"/>
      <c r="D762" s="503"/>
      <c r="E762" s="503"/>
      <c r="F762" s="502"/>
      <c r="G762" s="502"/>
      <c r="H762" s="502"/>
      <c r="I762" s="504"/>
    </row>
    <row r="763" spans="2:9" x14ac:dyDescent="0.25">
      <c r="B763" s="502"/>
      <c r="C763" s="503"/>
      <c r="D763" s="503"/>
      <c r="E763" s="503"/>
      <c r="F763" s="502"/>
      <c r="G763" s="502"/>
      <c r="H763" s="502"/>
      <c r="I763" s="504"/>
    </row>
    <row r="764" spans="2:9" x14ac:dyDescent="0.25">
      <c r="B764" s="502"/>
      <c r="C764" s="503"/>
      <c r="D764" s="503"/>
      <c r="E764" s="503"/>
      <c r="F764" s="502"/>
      <c r="G764" s="502"/>
      <c r="H764" s="502"/>
      <c r="I764" s="504"/>
    </row>
    <row r="765" spans="2:9" x14ac:dyDescent="0.25">
      <c r="B765" s="502"/>
      <c r="C765" s="503"/>
      <c r="D765" s="503"/>
      <c r="E765" s="503"/>
      <c r="F765" s="502"/>
      <c r="G765" s="502"/>
      <c r="H765" s="502"/>
      <c r="I765" s="504"/>
    </row>
    <row r="766" spans="2:9" x14ac:dyDescent="0.25">
      <c r="B766" s="502"/>
      <c r="C766" s="503"/>
      <c r="D766" s="503"/>
      <c r="E766" s="503"/>
      <c r="F766" s="502"/>
      <c r="G766" s="502"/>
      <c r="H766" s="502"/>
      <c r="I766" s="504"/>
    </row>
    <row r="767" spans="2:9" x14ac:dyDescent="0.25">
      <c r="B767" s="502"/>
      <c r="C767" s="503"/>
      <c r="D767" s="503"/>
      <c r="E767" s="503"/>
      <c r="F767" s="502"/>
      <c r="G767" s="502"/>
      <c r="H767" s="502"/>
      <c r="I767" s="504"/>
    </row>
    <row r="768" spans="2:9" x14ac:dyDescent="0.25">
      <c r="B768" s="502"/>
      <c r="C768" s="503"/>
      <c r="D768" s="503"/>
      <c r="E768" s="503"/>
      <c r="F768" s="502"/>
      <c r="G768" s="502"/>
      <c r="H768" s="502"/>
      <c r="I768" s="504"/>
    </row>
    <row r="769" spans="2:9" x14ac:dyDescent="0.25">
      <c r="B769" s="502"/>
      <c r="C769" s="503"/>
      <c r="D769" s="503"/>
      <c r="E769" s="503"/>
      <c r="F769" s="502"/>
      <c r="G769" s="502"/>
      <c r="H769" s="502"/>
      <c r="I769" s="504"/>
    </row>
    <row r="770" spans="2:9" x14ac:dyDescent="0.25">
      <c r="B770" s="502"/>
      <c r="C770" s="503"/>
      <c r="D770" s="503"/>
      <c r="E770" s="503"/>
      <c r="F770" s="502"/>
      <c r="G770" s="502"/>
      <c r="H770" s="502"/>
      <c r="I770" s="504"/>
    </row>
    <row r="771" spans="2:9" x14ac:dyDescent="0.25">
      <c r="B771" s="502"/>
      <c r="C771" s="503"/>
      <c r="D771" s="503"/>
      <c r="E771" s="503"/>
      <c r="F771" s="502"/>
      <c r="G771" s="502"/>
      <c r="H771" s="502"/>
      <c r="I771" s="504"/>
    </row>
    <row r="772" spans="2:9" x14ac:dyDescent="0.25">
      <c r="B772" s="502"/>
      <c r="C772" s="503"/>
      <c r="D772" s="503"/>
      <c r="E772" s="503"/>
      <c r="F772" s="502"/>
      <c r="G772" s="502"/>
      <c r="H772" s="502"/>
      <c r="I772" s="504"/>
    </row>
    <row r="773" spans="2:9" x14ac:dyDescent="0.25">
      <c r="B773" s="502"/>
      <c r="C773" s="503"/>
      <c r="D773" s="503"/>
      <c r="E773" s="503"/>
      <c r="F773" s="502"/>
      <c r="G773" s="502"/>
      <c r="H773" s="502"/>
      <c r="I773" s="504"/>
    </row>
    <row r="774" spans="2:9" x14ac:dyDescent="0.25">
      <c r="B774" s="502"/>
      <c r="C774" s="503"/>
      <c r="D774" s="503"/>
      <c r="E774" s="503"/>
      <c r="F774" s="502"/>
      <c r="G774" s="502"/>
      <c r="H774" s="502"/>
      <c r="I774" s="504"/>
    </row>
    <row r="775" spans="2:9" x14ac:dyDescent="0.25">
      <c r="B775" s="502"/>
      <c r="C775" s="503"/>
      <c r="D775" s="503"/>
      <c r="E775" s="503"/>
      <c r="F775" s="502"/>
      <c r="G775" s="502"/>
      <c r="H775" s="502"/>
      <c r="I775" s="504"/>
    </row>
    <row r="776" spans="2:9" x14ac:dyDescent="0.25">
      <c r="B776" s="502"/>
      <c r="C776" s="503"/>
      <c r="D776" s="503"/>
      <c r="E776" s="503"/>
      <c r="F776" s="502"/>
      <c r="G776" s="502"/>
      <c r="H776" s="502"/>
      <c r="I776" s="504"/>
    </row>
    <row r="777" spans="2:9" x14ac:dyDescent="0.25">
      <c r="B777" s="502"/>
      <c r="C777" s="503"/>
      <c r="D777" s="503"/>
      <c r="E777" s="503"/>
      <c r="F777" s="502"/>
      <c r="G777" s="502"/>
      <c r="H777" s="502"/>
      <c r="I777" s="504"/>
    </row>
    <row r="778" spans="2:9" x14ac:dyDescent="0.25">
      <c r="B778" s="502"/>
      <c r="C778" s="503"/>
      <c r="D778" s="503"/>
      <c r="E778" s="503"/>
      <c r="F778" s="502"/>
      <c r="G778" s="502"/>
      <c r="H778" s="502"/>
      <c r="I778" s="504"/>
    </row>
    <row r="779" spans="2:9" x14ac:dyDescent="0.25">
      <c r="B779" s="502"/>
      <c r="C779" s="503"/>
      <c r="D779" s="503"/>
      <c r="E779" s="503"/>
      <c r="F779" s="502"/>
      <c r="G779" s="502"/>
      <c r="H779" s="502"/>
      <c r="I779" s="504"/>
    </row>
    <row r="780" spans="2:9" x14ac:dyDescent="0.25">
      <c r="B780" s="502"/>
      <c r="C780" s="503"/>
      <c r="D780" s="503"/>
      <c r="E780" s="503"/>
      <c r="F780" s="502"/>
      <c r="G780" s="502"/>
      <c r="H780" s="502"/>
      <c r="I780" s="504"/>
    </row>
    <row r="781" spans="2:9" x14ac:dyDescent="0.25">
      <c r="B781" s="502"/>
      <c r="C781" s="503"/>
      <c r="D781" s="503"/>
      <c r="E781" s="503"/>
      <c r="F781" s="502"/>
      <c r="G781" s="502"/>
      <c r="H781" s="502"/>
      <c r="I781" s="504"/>
    </row>
    <row r="782" spans="2:9" x14ac:dyDescent="0.25">
      <c r="B782" s="502"/>
      <c r="C782" s="503"/>
      <c r="D782" s="503"/>
      <c r="E782" s="503"/>
      <c r="F782" s="502"/>
      <c r="G782" s="502"/>
      <c r="H782" s="502"/>
      <c r="I782" s="504"/>
    </row>
    <row r="783" spans="2:9" x14ac:dyDescent="0.25">
      <c r="B783" s="502"/>
      <c r="C783" s="503"/>
      <c r="D783" s="503"/>
      <c r="E783" s="503"/>
      <c r="F783" s="502"/>
      <c r="G783" s="502"/>
      <c r="H783" s="502"/>
      <c r="I783" s="504"/>
    </row>
    <row r="784" spans="2:9" x14ac:dyDescent="0.25">
      <c r="B784" s="502"/>
      <c r="C784" s="503"/>
      <c r="D784" s="503"/>
      <c r="E784" s="503"/>
      <c r="F784" s="502"/>
      <c r="G784" s="502"/>
      <c r="H784" s="502"/>
      <c r="I784" s="504"/>
    </row>
    <row r="785" spans="2:9" x14ac:dyDescent="0.25">
      <c r="B785" s="502"/>
      <c r="C785" s="503"/>
      <c r="D785" s="503"/>
      <c r="E785" s="503"/>
      <c r="F785" s="502"/>
      <c r="G785" s="502"/>
      <c r="H785" s="502"/>
      <c r="I785" s="504"/>
    </row>
    <row r="786" spans="2:9" x14ac:dyDescent="0.25">
      <c r="B786" s="502"/>
      <c r="C786" s="503"/>
      <c r="D786" s="503"/>
      <c r="E786" s="503"/>
      <c r="F786" s="502"/>
      <c r="G786" s="502"/>
      <c r="H786" s="502"/>
      <c r="I786" s="504"/>
    </row>
    <row r="787" spans="2:9" x14ac:dyDescent="0.25">
      <c r="B787" s="502"/>
      <c r="C787" s="503"/>
      <c r="D787" s="503"/>
      <c r="E787" s="503"/>
      <c r="F787" s="502"/>
      <c r="G787" s="502"/>
      <c r="H787" s="502"/>
      <c r="I787" s="504"/>
    </row>
    <row r="788" spans="2:9" x14ac:dyDescent="0.25">
      <c r="B788" s="502"/>
      <c r="C788" s="503"/>
      <c r="D788" s="503"/>
      <c r="E788" s="503"/>
      <c r="F788" s="502"/>
      <c r="G788" s="502"/>
      <c r="H788" s="502"/>
      <c r="I788" s="504"/>
    </row>
    <row r="789" spans="2:9" x14ac:dyDescent="0.25">
      <c r="B789" s="502"/>
      <c r="C789" s="503"/>
      <c r="D789" s="503"/>
      <c r="E789" s="503"/>
      <c r="F789" s="502"/>
      <c r="G789" s="502"/>
      <c r="H789" s="502"/>
      <c r="I789" s="504"/>
    </row>
    <row r="790" spans="2:9" x14ac:dyDescent="0.25">
      <c r="B790" s="502"/>
      <c r="C790" s="503"/>
      <c r="D790" s="503"/>
      <c r="E790" s="503"/>
      <c r="F790" s="502"/>
      <c r="G790" s="502"/>
      <c r="H790" s="502"/>
      <c r="I790" s="504"/>
    </row>
    <row r="791" spans="2:9" x14ac:dyDescent="0.25">
      <c r="B791" s="502"/>
      <c r="C791" s="503"/>
      <c r="D791" s="503"/>
      <c r="E791" s="503"/>
      <c r="F791" s="502"/>
      <c r="G791" s="502"/>
      <c r="H791" s="502"/>
      <c r="I791" s="504"/>
    </row>
    <row r="792" spans="2:9" x14ac:dyDescent="0.25">
      <c r="B792" s="502"/>
      <c r="C792" s="503"/>
      <c r="D792" s="503"/>
      <c r="E792" s="503"/>
      <c r="F792" s="502"/>
      <c r="G792" s="502"/>
      <c r="H792" s="502"/>
      <c r="I792" s="504"/>
    </row>
    <row r="793" spans="2:9" x14ac:dyDescent="0.25">
      <c r="B793" s="502"/>
      <c r="C793" s="503"/>
      <c r="D793" s="503"/>
      <c r="E793" s="503"/>
      <c r="F793" s="502"/>
      <c r="G793" s="502"/>
      <c r="H793" s="502"/>
      <c r="I793" s="504"/>
    </row>
    <row r="794" spans="2:9" x14ac:dyDescent="0.25">
      <c r="B794" s="502"/>
      <c r="C794" s="503"/>
      <c r="D794" s="503"/>
      <c r="E794" s="503"/>
      <c r="F794" s="502"/>
      <c r="G794" s="502"/>
      <c r="H794" s="502"/>
      <c r="I794" s="504"/>
    </row>
    <row r="795" spans="2:9" x14ac:dyDescent="0.25">
      <c r="B795" s="502"/>
      <c r="C795" s="503"/>
      <c r="D795" s="503"/>
      <c r="E795" s="503"/>
      <c r="F795" s="502"/>
      <c r="G795" s="502"/>
      <c r="H795" s="502"/>
      <c r="I795" s="504"/>
    </row>
    <row r="796" spans="2:9" x14ac:dyDescent="0.25">
      <c r="B796" s="502"/>
      <c r="C796" s="503"/>
      <c r="D796" s="503"/>
      <c r="E796" s="503"/>
      <c r="F796" s="502"/>
      <c r="G796" s="502"/>
      <c r="H796" s="502"/>
      <c r="I796" s="504"/>
    </row>
    <row r="797" spans="2:9" x14ac:dyDescent="0.25">
      <c r="B797" s="502"/>
      <c r="C797" s="503"/>
      <c r="D797" s="503"/>
      <c r="E797" s="503"/>
      <c r="F797" s="502"/>
      <c r="G797" s="502"/>
      <c r="H797" s="502"/>
      <c r="I797" s="504"/>
    </row>
    <row r="798" spans="2:9" x14ac:dyDescent="0.25">
      <c r="B798" s="502"/>
      <c r="C798" s="503"/>
      <c r="D798" s="503"/>
      <c r="E798" s="503"/>
      <c r="F798" s="502"/>
      <c r="G798" s="502"/>
      <c r="H798" s="502"/>
      <c r="I798" s="504"/>
    </row>
    <row r="799" spans="2:9" x14ac:dyDescent="0.25">
      <c r="B799" s="502"/>
      <c r="C799" s="503"/>
      <c r="D799" s="503"/>
      <c r="E799" s="503"/>
      <c r="F799" s="502"/>
      <c r="G799" s="502"/>
      <c r="H799" s="502"/>
      <c r="I799" s="504"/>
    </row>
    <row r="800" spans="2:9" x14ac:dyDescent="0.25">
      <c r="B800" s="502"/>
      <c r="C800" s="503"/>
      <c r="D800" s="503"/>
      <c r="E800" s="503"/>
      <c r="F800" s="502"/>
      <c r="G800" s="502"/>
      <c r="H800" s="502"/>
      <c r="I800" s="504"/>
    </row>
    <row r="801" spans="2:9" x14ac:dyDescent="0.25">
      <c r="B801" s="502"/>
      <c r="C801" s="503"/>
      <c r="D801" s="503"/>
      <c r="E801" s="503"/>
      <c r="F801" s="502"/>
      <c r="G801" s="502"/>
      <c r="H801" s="502"/>
      <c r="I801" s="504"/>
    </row>
    <row r="802" spans="2:9" x14ac:dyDescent="0.25">
      <c r="B802" s="502"/>
      <c r="C802" s="503"/>
      <c r="D802" s="503"/>
      <c r="E802" s="503"/>
      <c r="F802" s="502"/>
      <c r="G802" s="502"/>
      <c r="H802" s="502"/>
      <c r="I802" s="504"/>
    </row>
    <row r="803" spans="2:9" x14ac:dyDescent="0.25">
      <c r="B803" s="502"/>
      <c r="C803" s="503"/>
      <c r="D803" s="503"/>
      <c r="E803" s="503"/>
      <c r="F803" s="502"/>
      <c r="G803" s="502"/>
      <c r="H803" s="502"/>
      <c r="I803" s="504"/>
    </row>
    <row r="804" spans="2:9" x14ac:dyDescent="0.25">
      <c r="B804" s="502"/>
      <c r="C804" s="503"/>
      <c r="D804" s="503"/>
      <c r="E804" s="503"/>
      <c r="F804" s="502"/>
      <c r="G804" s="502"/>
      <c r="H804" s="502"/>
      <c r="I804" s="504"/>
    </row>
    <row r="805" spans="2:9" x14ac:dyDescent="0.25">
      <c r="B805" s="502"/>
      <c r="C805" s="503"/>
      <c r="D805" s="503"/>
      <c r="E805" s="503"/>
      <c r="F805" s="502"/>
      <c r="G805" s="502"/>
      <c r="H805" s="502"/>
      <c r="I805" s="504"/>
    </row>
    <row r="806" spans="2:9" x14ac:dyDescent="0.25">
      <c r="B806" s="502"/>
      <c r="C806" s="503"/>
      <c r="D806" s="503"/>
      <c r="E806" s="503"/>
      <c r="F806" s="502"/>
      <c r="G806" s="502"/>
      <c r="H806" s="502"/>
      <c r="I806" s="504"/>
    </row>
    <row r="807" spans="2:9" x14ac:dyDescent="0.25">
      <c r="B807" s="502"/>
      <c r="C807" s="503"/>
      <c r="D807" s="503"/>
      <c r="E807" s="503"/>
      <c r="F807" s="502"/>
      <c r="G807" s="502"/>
      <c r="H807" s="502"/>
      <c r="I807" s="504"/>
    </row>
    <row r="808" spans="2:9" x14ac:dyDescent="0.25">
      <c r="B808" s="502"/>
      <c r="C808" s="503"/>
      <c r="D808" s="503"/>
      <c r="E808" s="503"/>
      <c r="F808" s="502"/>
      <c r="G808" s="502"/>
      <c r="H808" s="502"/>
      <c r="I808" s="504"/>
    </row>
    <row r="809" spans="2:9" x14ac:dyDescent="0.25">
      <c r="B809" s="502"/>
      <c r="C809" s="503"/>
      <c r="D809" s="503"/>
      <c r="E809" s="503"/>
      <c r="F809" s="502"/>
      <c r="G809" s="502"/>
      <c r="H809" s="502"/>
      <c r="I809" s="504"/>
    </row>
    <row r="810" spans="2:9" x14ac:dyDescent="0.25">
      <c r="B810" s="502"/>
      <c r="C810" s="503"/>
      <c r="D810" s="503"/>
      <c r="E810" s="503"/>
      <c r="F810" s="502"/>
      <c r="G810" s="502"/>
      <c r="H810" s="502"/>
      <c r="I810" s="504"/>
    </row>
    <row r="811" spans="2:9" x14ac:dyDescent="0.25">
      <c r="B811" s="502"/>
      <c r="C811" s="503"/>
      <c r="D811" s="503"/>
      <c r="E811" s="503"/>
      <c r="F811" s="502"/>
      <c r="G811" s="502"/>
      <c r="H811" s="502"/>
      <c r="I811" s="504"/>
    </row>
    <row r="812" spans="2:9" x14ac:dyDescent="0.25">
      <c r="B812" s="502"/>
      <c r="C812" s="503"/>
      <c r="D812" s="503"/>
      <c r="E812" s="503"/>
      <c r="F812" s="502"/>
      <c r="G812" s="502"/>
      <c r="H812" s="502"/>
      <c r="I812" s="504"/>
    </row>
    <row r="813" spans="2:9" x14ac:dyDescent="0.25">
      <c r="B813" s="502"/>
      <c r="C813" s="503"/>
      <c r="D813" s="503"/>
      <c r="E813" s="503"/>
      <c r="F813" s="502"/>
      <c r="G813" s="502"/>
      <c r="H813" s="502"/>
      <c r="I813" s="504"/>
    </row>
    <row r="814" spans="2:9" x14ac:dyDescent="0.25">
      <c r="B814" s="502"/>
      <c r="C814" s="503"/>
      <c r="D814" s="503"/>
      <c r="E814" s="503"/>
      <c r="F814" s="502"/>
      <c r="G814" s="502"/>
      <c r="H814" s="502"/>
      <c r="I814" s="504"/>
    </row>
    <row r="815" spans="2:9" x14ac:dyDescent="0.25">
      <c r="B815" s="502"/>
      <c r="C815" s="503"/>
      <c r="D815" s="503"/>
      <c r="E815" s="503"/>
      <c r="F815" s="502"/>
      <c r="G815" s="502"/>
      <c r="H815" s="502"/>
      <c r="I815" s="504"/>
    </row>
    <row r="816" spans="2:9" x14ac:dyDescent="0.25">
      <c r="B816" s="502"/>
      <c r="C816" s="503"/>
      <c r="D816" s="503"/>
      <c r="E816" s="503"/>
      <c r="F816" s="502"/>
      <c r="G816" s="502"/>
      <c r="H816" s="502"/>
      <c r="I816" s="504"/>
    </row>
    <row r="817" spans="2:9" x14ac:dyDescent="0.25">
      <c r="B817" s="502"/>
      <c r="C817" s="503"/>
      <c r="D817" s="503"/>
      <c r="E817" s="503"/>
      <c r="F817" s="502"/>
      <c r="G817" s="502"/>
      <c r="H817" s="502"/>
      <c r="I817" s="504"/>
    </row>
    <row r="818" spans="2:9" x14ac:dyDescent="0.25">
      <c r="B818" s="502"/>
      <c r="C818" s="503"/>
      <c r="D818" s="503"/>
      <c r="E818" s="503"/>
      <c r="F818" s="502"/>
      <c r="G818" s="502"/>
      <c r="H818" s="502"/>
      <c r="I818" s="504"/>
    </row>
    <row r="819" spans="2:9" x14ac:dyDescent="0.25">
      <c r="B819" s="502"/>
      <c r="C819" s="503"/>
      <c r="D819" s="503"/>
      <c r="E819" s="503"/>
      <c r="F819" s="502"/>
      <c r="G819" s="502"/>
      <c r="H819" s="502"/>
      <c r="I819" s="504"/>
    </row>
    <row r="820" spans="2:9" x14ac:dyDescent="0.25">
      <c r="B820" s="502"/>
      <c r="C820" s="503"/>
      <c r="D820" s="503"/>
      <c r="E820" s="503"/>
      <c r="F820" s="502"/>
      <c r="G820" s="502"/>
      <c r="H820" s="502"/>
      <c r="I820" s="504"/>
    </row>
    <row r="821" spans="2:9" x14ac:dyDescent="0.25">
      <c r="B821" s="502"/>
      <c r="C821" s="503"/>
      <c r="D821" s="503"/>
      <c r="E821" s="503"/>
      <c r="F821" s="502"/>
      <c r="G821" s="502"/>
      <c r="H821" s="502"/>
      <c r="I821" s="504"/>
    </row>
    <row r="822" spans="2:9" x14ac:dyDescent="0.25">
      <c r="B822" s="502"/>
      <c r="C822" s="503"/>
      <c r="D822" s="503"/>
      <c r="E822" s="503"/>
      <c r="F822" s="502"/>
      <c r="G822" s="502"/>
      <c r="H822" s="502"/>
      <c r="I822" s="504"/>
    </row>
    <row r="823" spans="2:9" x14ac:dyDescent="0.25">
      <c r="B823" s="502"/>
      <c r="C823" s="503"/>
      <c r="D823" s="503"/>
      <c r="E823" s="503"/>
      <c r="F823" s="502"/>
      <c r="G823" s="502"/>
      <c r="H823" s="502"/>
      <c r="I823" s="504"/>
    </row>
    <row r="824" spans="2:9" x14ac:dyDescent="0.25">
      <c r="B824" s="502"/>
      <c r="C824" s="503"/>
      <c r="D824" s="503"/>
      <c r="E824" s="503"/>
      <c r="F824" s="502"/>
      <c r="G824" s="502"/>
      <c r="H824" s="502"/>
      <c r="I824" s="504"/>
    </row>
    <row r="825" spans="2:9" x14ac:dyDescent="0.25">
      <c r="B825" s="502"/>
      <c r="C825" s="503"/>
      <c r="D825" s="503"/>
      <c r="E825" s="503"/>
      <c r="F825" s="502"/>
      <c r="G825" s="502"/>
      <c r="H825" s="502"/>
      <c r="I825" s="504"/>
    </row>
    <row r="826" spans="2:9" x14ac:dyDescent="0.25">
      <c r="B826" s="502"/>
      <c r="C826" s="503"/>
      <c r="D826" s="503"/>
      <c r="E826" s="503"/>
      <c r="F826" s="502"/>
      <c r="G826" s="502"/>
      <c r="H826" s="502"/>
      <c r="I826" s="504"/>
    </row>
    <row r="827" spans="2:9" x14ac:dyDescent="0.25">
      <c r="B827" s="502"/>
      <c r="C827" s="503"/>
      <c r="D827" s="503"/>
      <c r="E827" s="503"/>
      <c r="F827" s="502"/>
      <c r="G827" s="502"/>
      <c r="H827" s="502"/>
      <c r="I827" s="504"/>
    </row>
    <row r="828" spans="2:9" x14ac:dyDescent="0.25">
      <c r="B828" s="502"/>
      <c r="C828" s="503"/>
      <c r="D828" s="503"/>
      <c r="E828" s="503"/>
      <c r="F828" s="502"/>
      <c r="G828" s="502"/>
      <c r="H828" s="502"/>
      <c r="I828" s="504"/>
    </row>
    <row r="829" spans="2:9" x14ac:dyDescent="0.25">
      <c r="B829" s="502"/>
      <c r="C829" s="503"/>
      <c r="D829" s="503"/>
      <c r="E829" s="503"/>
      <c r="F829" s="502"/>
      <c r="G829" s="502"/>
      <c r="H829" s="502"/>
      <c r="I829" s="504"/>
    </row>
    <row r="830" spans="2:9" x14ac:dyDescent="0.25">
      <c r="B830" s="502"/>
      <c r="C830" s="503"/>
      <c r="D830" s="503"/>
      <c r="E830" s="503"/>
      <c r="F830" s="502"/>
      <c r="G830" s="502"/>
      <c r="H830" s="502"/>
      <c r="I830" s="504"/>
    </row>
    <row r="831" spans="2:9" x14ac:dyDescent="0.25">
      <c r="B831" s="502"/>
      <c r="C831" s="503"/>
      <c r="D831" s="503"/>
      <c r="E831" s="503"/>
      <c r="F831" s="502"/>
      <c r="G831" s="502"/>
      <c r="H831" s="502"/>
      <c r="I831" s="504"/>
    </row>
    <row r="832" spans="2:9" x14ac:dyDescent="0.25">
      <c r="B832" s="502"/>
      <c r="C832" s="503"/>
      <c r="D832" s="503"/>
      <c r="E832" s="503"/>
      <c r="F832" s="502"/>
      <c r="G832" s="502"/>
      <c r="H832" s="502"/>
      <c r="I832" s="504"/>
    </row>
    <row r="833" spans="2:9" x14ac:dyDescent="0.25">
      <c r="B833" s="502"/>
      <c r="C833" s="503"/>
      <c r="D833" s="503"/>
      <c r="E833" s="503"/>
      <c r="F833" s="502"/>
      <c r="G833" s="502"/>
      <c r="H833" s="502"/>
      <c r="I833" s="504"/>
    </row>
    <row r="834" spans="2:9" x14ac:dyDescent="0.25">
      <c r="B834" s="502"/>
      <c r="C834" s="503"/>
      <c r="D834" s="503"/>
      <c r="E834" s="503"/>
      <c r="F834" s="502"/>
      <c r="G834" s="502"/>
      <c r="H834" s="502"/>
      <c r="I834" s="504"/>
    </row>
    <row r="835" spans="2:9" x14ac:dyDescent="0.25">
      <c r="B835" s="502"/>
      <c r="C835" s="503"/>
      <c r="D835" s="503"/>
      <c r="E835" s="503"/>
      <c r="F835" s="502"/>
      <c r="G835" s="502"/>
      <c r="H835" s="502"/>
      <c r="I835" s="504"/>
    </row>
    <row r="836" spans="2:9" x14ac:dyDescent="0.25">
      <c r="B836" s="502"/>
      <c r="C836" s="503"/>
      <c r="D836" s="503"/>
      <c r="E836" s="503"/>
      <c r="F836" s="502"/>
      <c r="G836" s="502"/>
      <c r="H836" s="502"/>
      <c r="I836" s="504"/>
    </row>
    <row r="837" spans="2:9" x14ac:dyDescent="0.25">
      <c r="B837" s="502"/>
      <c r="C837" s="503"/>
      <c r="D837" s="503"/>
      <c r="E837" s="503"/>
      <c r="F837" s="502"/>
      <c r="G837" s="502"/>
      <c r="H837" s="502"/>
      <c r="I837" s="504"/>
    </row>
    <row r="838" spans="2:9" x14ac:dyDescent="0.25">
      <c r="B838" s="502"/>
      <c r="C838" s="503"/>
      <c r="D838" s="503"/>
      <c r="E838" s="503"/>
      <c r="F838" s="502"/>
      <c r="G838" s="502"/>
      <c r="H838" s="502"/>
      <c r="I838" s="504"/>
    </row>
    <row r="839" spans="2:9" x14ac:dyDescent="0.25">
      <c r="B839" s="502"/>
      <c r="C839" s="503"/>
      <c r="D839" s="503"/>
      <c r="E839" s="503"/>
      <c r="F839" s="502"/>
      <c r="G839" s="502"/>
      <c r="H839" s="502"/>
      <c r="I839" s="504"/>
    </row>
    <row r="840" spans="2:9" x14ac:dyDescent="0.25">
      <c r="B840" s="502"/>
      <c r="C840" s="503"/>
      <c r="D840" s="503"/>
      <c r="E840" s="503"/>
      <c r="F840" s="502"/>
      <c r="G840" s="502"/>
      <c r="H840" s="502"/>
      <c r="I840" s="504"/>
    </row>
    <row r="841" spans="2:9" x14ac:dyDescent="0.25">
      <c r="B841" s="502"/>
      <c r="C841" s="503"/>
      <c r="D841" s="503"/>
      <c r="E841" s="503"/>
      <c r="F841" s="502"/>
      <c r="G841" s="502"/>
      <c r="H841" s="502"/>
      <c r="I841" s="504"/>
    </row>
    <row r="842" spans="2:9" x14ac:dyDescent="0.25">
      <c r="B842" s="502"/>
      <c r="C842" s="503"/>
      <c r="D842" s="503"/>
      <c r="E842" s="503"/>
      <c r="F842" s="502"/>
      <c r="G842" s="502"/>
      <c r="H842" s="502"/>
      <c r="I842" s="504"/>
    </row>
    <row r="843" spans="2:9" x14ac:dyDescent="0.25">
      <c r="B843" s="502"/>
      <c r="C843" s="503"/>
      <c r="D843" s="503"/>
      <c r="E843" s="503"/>
      <c r="F843" s="502"/>
      <c r="G843" s="502"/>
      <c r="H843" s="502"/>
      <c r="I843" s="504"/>
    </row>
    <row r="844" spans="2:9" x14ac:dyDescent="0.25">
      <c r="B844" s="502"/>
      <c r="C844" s="503"/>
      <c r="D844" s="503"/>
      <c r="E844" s="503"/>
      <c r="F844" s="502"/>
      <c r="G844" s="502"/>
      <c r="H844" s="502"/>
      <c r="I844" s="504"/>
    </row>
    <row r="845" spans="2:9" x14ac:dyDescent="0.25">
      <c r="B845" s="502"/>
      <c r="C845" s="503"/>
      <c r="D845" s="503"/>
      <c r="E845" s="503"/>
      <c r="F845" s="502"/>
      <c r="G845" s="502"/>
      <c r="H845" s="502"/>
      <c r="I845" s="504"/>
    </row>
    <row r="846" spans="2:9" x14ac:dyDescent="0.25">
      <c r="B846" s="502"/>
      <c r="C846" s="503"/>
      <c r="D846" s="503"/>
      <c r="E846" s="503"/>
      <c r="F846" s="502"/>
      <c r="G846" s="502"/>
      <c r="H846" s="502"/>
      <c r="I846" s="504"/>
    </row>
    <row r="847" spans="2:9" x14ac:dyDescent="0.25">
      <c r="B847" s="502"/>
      <c r="C847" s="503"/>
      <c r="D847" s="503"/>
      <c r="E847" s="503"/>
      <c r="F847" s="502"/>
      <c r="G847" s="502"/>
      <c r="H847" s="502"/>
      <c r="I847" s="504"/>
    </row>
    <row r="848" spans="2:9" x14ac:dyDescent="0.25">
      <c r="B848" s="502"/>
      <c r="C848" s="503"/>
      <c r="D848" s="503"/>
      <c r="E848" s="503"/>
      <c r="F848" s="502"/>
      <c r="G848" s="502"/>
      <c r="H848" s="502"/>
      <c r="I848" s="504"/>
    </row>
    <row r="849" spans="2:9" x14ac:dyDescent="0.25">
      <c r="B849" s="502"/>
      <c r="C849" s="503"/>
      <c r="D849" s="503"/>
      <c r="E849" s="503"/>
      <c r="F849" s="502"/>
      <c r="G849" s="502"/>
      <c r="H849" s="502"/>
      <c r="I849" s="504"/>
    </row>
    <row r="850" spans="2:9" x14ac:dyDescent="0.25">
      <c r="B850" s="502"/>
      <c r="C850" s="503"/>
      <c r="D850" s="503"/>
      <c r="E850" s="503"/>
      <c r="F850" s="502"/>
      <c r="G850" s="502"/>
      <c r="H850" s="502"/>
      <c r="I850" s="504"/>
    </row>
    <row r="851" spans="2:9" x14ac:dyDescent="0.25">
      <c r="B851" s="502"/>
      <c r="C851" s="503"/>
      <c r="D851" s="503"/>
      <c r="E851" s="503"/>
      <c r="F851" s="502"/>
      <c r="G851" s="502"/>
      <c r="H851" s="502"/>
      <c r="I851" s="504"/>
    </row>
    <row r="852" spans="2:9" x14ac:dyDescent="0.25">
      <c r="B852" s="502"/>
      <c r="C852" s="503"/>
      <c r="D852" s="503"/>
      <c r="E852" s="503"/>
      <c r="F852" s="502"/>
      <c r="G852" s="502"/>
      <c r="H852" s="502"/>
      <c r="I852" s="504"/>
    </row>
    <row r="853" spans="2:9" x14ac:dyDescent="0.25">
      <c r="B853" s="502"/>
      <c r="C853" s="503"/>
      <c r="D853" s="503"/>
      <c r="E853" s="503"/>
      <c r="F853" s="502"/>
      <c r="G853" s="502"/>
      <c r="H853" s="502"/>
      <c r="I853" s="504"/>
    </row>
    <row r="854" spans="2:9" x14ac:dyDescent="0.25">
      <c r="B854" s="502"/>
      <c r="C854" s="503"/>
      <c r="D854" s="503"/>
      <c r="E854" s="503"/>
      <c r="F854" s="502"/>
      <c r="G854" s="502"/>
      <c r="H854" s="502"/>
      <c r="I854" s="504"/>
    </row>
    <row r="855" spans="2:9" x14ac:dyDescent="0.25">
      <c r="B855" s="502"/>
      <c r="C855" s="503"/>
      <c r="D855" s="503"/>
      <c r="E855" s="503"/>
      <c r="F855" s="502"/>
      <c r="G855" s="502"/>
      <c r="H855" s="502"/>
      <c r="I855" s="504"/>
    </row>
    <row r="856" spans="2:9" x14ac:dyDescent="0.25">
      <c r="B856" s="502"/>
      <c r="C856" s="503"/>
      <c r="D856" s="503"/>
      <c r="E856" s="503"/>
      <c r="F856" s="502"/>
      <c r="G856" s="502"/>
      <c r="H856" s="502"/>
      <c r="I856" s="504"/>
    </row>
    <row r="857" spans="2:9" x14ac:dyDescent="0.25">
      <c r="B857" s="502"/>
      <c r="C857" s="503"/>
      <c r="D857" s="503"/>
      <c r="E857" s="503"/>
      <c r="F857" s="502"/>
      <c r="G857" s="502"/>
      <c r="H857" s="502"/>
      <c r="I857" s="504"/>
    </row>
    <row r="858" spans="2:9" x14ac:dyDescent="0.25">
      <c r="B858" s="502"/>
      <c r="C858" s="503"/>
      <c r="D858" s="503"/>
      <c r="E858" s="503"/>
      <c r="F858" s="502"/>
      <c r="G858" s="502"/>
      <c r="H858" s="502"/>
      <c r="I858" s="504"/>
    </row>
    <row r="859" spans="2:9" x14ac:dyDescent="0.25">
      <c r="B859" s="502"/>
      <c r="C859" s="503"/>
      <c r="D859" s="503"/>
      <c r="E859" s="503"/>
      <c r="F859" s="502"/>
      <c r="G859" s="502"/>
      <c r="H859" s="502"/>
      <c r="I859" s="504"/>
    </row>
    <row r="860" spans="2:9" x14ac:dyDescent="0.25">
      <c r="B860" s="502"/>
      <c r="C860" s="503"/>
      <c r="D860" s="503"/>
      <c r="E860" s="503"/>
      <c r="F860" s="502"/>
      <c r="G860" s="502"/>
      <c r="H860" s="502"/>
      <c r="I860" s="504"/>
    </row>
    <row r="861" spans="2:9" x14ac:dyDescent="0.25">
      <c r="B861" s="502"/>
      <c r="C861" s="503"/>
      <c r="D861" s="503"/>
      <c r="E861" s="503"/>
      <c r="F861" s="502"/>
      <c r="G861" s="502"/>
      <c r="H861" s="502"/>
      <c r="I861" s="504"/>
    </row>
    <row r="862" spans="2:9" x14ac:dyDescent="0.25">
      <c r="B862" s="502"/>
      <c r="C862" s="503"/>
      <c r="D862" s="503"/>
      <c r="E862" s="503"/>
      <c r="F862" s="502"/>
      <c r="G862" s="502"/>
      <c r="H862" s="502"/>
      <c r="I862" s="504"/>
    </row>
    <row r="863" spans="2:9" x14ac:dyDescent="0.25">
      <c r="B863" s="502"/>
      <c r="C863" s="503"/>
      <c r="D863" s="503"/>
      <c r="E863" s="503"/>
      <c r="F863" s="502"/>
      <c r="G863" s="502"/>
      <c r="H863" s="502"/>
      <c r="I863" s="504"/>
    </row>
    <row r="864" spans="2:9" x14ac:dyDescent="0.25">
      <c r="B864" s="502"/>
      <c r="C864" s="503"/>
      <c r="D864" s="503"/>
      <c r="E864" s="503"/>
      <c r="F864" s="502"/>
      <c r="G864" s="502"/>
      <c r="H864" s="502"/>
      <c r="I864" s="504"/>
    </row>
    <row r="865" spans="2:9" x14ac:dyDescent="0.25">
      <c r="B865" s="502"/>
      <c r="C865" s="503"/>
      <c r="D865" s="503"/>
      <c r="E865" s="503"/>
      <c r="F865" s="502"/>
      <c r="G865" s="502"/>
      <c r="H865" s="502"/>
      <c r="I865" s="504"/>
    </row>
    <row r="866" spans="2:9" x14ac:dyDescent="0.25">
      <c r="B866" s="502"/>
      <c r="C866" s="503"/>
      <c r="D866" s="503"/>
      <c r="E866" s="503"/>
      <c r="F866" s="502"/>
      <c r="G866" s="502"/>
      <c r="H866" s="502"/>
      <c r="I866" s="504"/>
    </row>
    <row r="867" spans="2:9" x14ac:dyDescent="0.25">
      <c r="B867" s="502"/>
      <c r="C867" s="503"/>
      <c r="D867" s="503"/>
      <c r="E867" s="503"/>
      <c r="F867" s="502"/>
      <c r="G867" s="502"/>
      <c r="H867" s="502"/>
      <c r="I867" s="504"/>
    </row>
    <row r="868" spans="2:9" x14ac:dyDescent="0.25">
      <c r="B868" s="502"/>
      <c r="C868" s="503"/>
      <c r="D868" s="503"/>
      <c r="E868" s="503"/>
      <c r="F868" s="502"/>
      <c r="G868" s="502"/>
      <c r="H868" s="502"/>
      <c r="I868" s="504"/>
    </row>
    <row r="869" spans="2:9" x14ac:dyDescent="0.25">
      <c r="B869" s="502"/>
      <c r="C869" s="503"/>
      <c r="D869" s="503"/>
      <c r="E869" s="503"/>
      <c r="F869" s="502"/>
      <c r="G869" s="502"/>
      <c r="H869" s="502"/>
      <c r="I869" s="504"/>
    </row>
    <row r="870" spans="2:9" x14ac:dyDescent="0.25">
      <c r="B870" s="502"/>
      <c r="C870" s="503"/>
      <c r="D870" s="503"/>
      <c r="E870" s="503"/>
      <c r="F870" s="502"/>
      <c r="G870" s="502"/>
      <c r="H870" s="502"/>
      <c r="I870" s="504"/>
    </row>
    <row r="871" spans="2:9" x14ac:dyDescent="0.25">
      <c r="B871" s="502"/>
      <c r="C871" s="503"/>
      <c r="D871" s="503"/>
      <c r="E871" s="503"/>
      <c r="F871" s="502"/>
      <c r="G871" s="502"/>
      <c r="H871" s="502"/>
      <c r="I871" s="504"/>
    </row>
    <row r="872" spans="2:9" x14ac:dyDescent="0.25">
      <c r="B872" s="502"/>
      <c r="C872" s="503"/>
      <c r="D872" s="503"/>
      <c r="E872" s="503"/>
      <c r="F872" s="502"/>
      <c r="G872" s="502"/>
      <c r="H872" s="502"/>
      <c r="I872" s="504"/>
    </row>
    <row r="873" spans="2:9" x14ac:dyDescent="0.25">
      <c r="B873" s="502"/>
      <c r="C873" s="503"/>
      <c r="D873" s="503"/>
      <c r="E873" s="503"/>
      <c r="F873" s="502"/>
      <c r="G873" s="502"/>
      <c r="H873" s="502"/>
      <c r="I873" s="504"/>
    </row>
    <row r="874" spans="2:9" x14ac:dyDescent="0.25">
      <c r="B874" s="502"/>
      <c r="C874" s="503"/>
      <c r="D874" s="503"/>
      <c r="E874" s="503"/>
      <c r="F874" s="502"/>
      <c r="G874" s="502"/>
      <c r="H874" s="502"/>
      <c r="I874" s="504"/>
    </row>
    <row r="875" spans="2:9" x14ac:dyDescent="0.25">
      <c r="B875" s="502"/>
      <c r="C875" s="503"/>
      <c r="D875" s="503"/>
      <c r="E875" s="503"/>
      <c r="F875" s="502"/>
      <c r="G875" s="502"/>
      <c r="H875" s="502"/>
      <c r="I875" s="504"/>
    </row>
    <row r="876" spans="2:9" x14ac:dyDescent="0.25">
      <c r="B876" s="502"/>
      <c r="C876" s="503"/>
      <c r="D876" s="503"/>
      <c r="E876" s="503"/>
      <c r="F876" s="502"/>
      <c r="G876" s="502"/>
      <c r="H876" s="502"/>
      <c r="I876" s="504"/>
    </row>
    <row r="877" spans="2:9" x14ac:dyDescent="0.25">
      <c r="B877" s="502"/>
      <c r="C877" s="503"/>
      <c r="D877" s="503"/>
      <c r="E877" s="503"/>
      <c r="F877" s="502"/>
      <c r="G877" s="502"/>
      <c r="H877" s="502"/>
      <c r="I877" s="504"/>
    </row>
    <row r="878" spans="2:9" x14ac:dyDescent="0.25">
      <c r="B878" s="502"/>
      <c r="C878" s="503"/>
      <c r="D878" s="503"/>
      <c r="E878" s="503"/>
      <c r="F878" s="502"/>
      <c r="G878" s="502"/>
      <c r="H878" s="502"/>
      <c r="I878" s="504"/>
    </row>
    <row r="879" spans="2:9" x14ac:dyDescent="0.25">
      <c r="B879" s="502"/>
      <c r="C879" s="503"/>
      <c r="D879" s="503"/>
      <c r="E879" s="503"/>
      <c r="F879" s="502"/>
      <c r="G879" s="502"/>
      <c r="H879" s="502"/>
      <c r="I879" s="504"/>
    </row>
    <row r="880" spans="2:9" x14ac:dyDescent="0.25">
      <c r="B880" s="502"/>
      <c r="C880" s="503"/>
      <c r="D880" s="503"/>
      <c r="E880" s="503"/>
      <c r="F880" s="502"/>
      <c r="G880" s="502"/>
      <c r="H880" s="502"/>
      <c r="I880" s="504"/>
    </row>
    <row r="881" spans="2:9" x14ac:dyDescent="0.25">
      <c r="B881" s="502"/>
      <c r="C881" s="503"/>
      <c r="D881" s="503"/>
      <c r="E881" s="503"/>
      <c r="F881" s="502"/>
      <c r="G881" s="502"/>
      <c r="H881" s="502"/>
      <c r="I881" s="504"/>
    </row>
    <row r="882" spans="2:9" x14ac:dyDescent="0.25">
      <c r="B882" s="502"/>
      <c r="C882" s="503"/>
      <c r="D882" s="503"/>
      <c r="E882" s="503"/>
      <c r="F882" s="502"/>
      <c r="G882" s="502"/>
      <c r="H882" s="502"/>
      <c r="I882" s="504"/>
    </row>
    <row r="883" spans="2:9" x14ac:dyDescent="0.25">
      <c r="B883" s="502"/>
      <c r="C883" s="503"/>
      <c r="D883" s="503"/>
      <c r="E883" s="503"/>
      <c r="F883" s="502"/>
      <c r="G883" s="502"/>
      <c r="H883" s="502"/>
      <c r="I883" s="504"/>
    </row>
    <row r="884" spans="2:9" x14ac:dyDescent="0.25">
      <c r="B884" s="502"/>
      <c r="C884" s="503"/>
      <c r="D884" s="503"/>
      <c r="E884" s="503"/>
      <c r="F884" s="502"/>
      <c r="G884" s="502"/>
      <c r="H884" s="502"/>
      <c r="I884" s="504"/>
    </row>
    <row r="885" spans="2:9" x14ac:dyDescent="0.25">
      <c r="B885" s="502"/>
      <c r="C885" s="503"/>
      <c r="D885" s="503"/>
      <c r="E885" s="503"/>
      <c r="F885" s="502"/>
      <c r="G885" s="502"/>
      <c r="H885" s="502"/>
      <c r="I885" s="504"/>
    </row>
    <row r="886" spans="2:9" x14ac:dyDescent="0.25">
      <c r="B886" s="502"/>
      <c r="C886" s="503"/>
      <c r="D886" s="503"/>
      <c r="E886" s="503"/>
      <c r="F886" s="502"/>
      <c r="G886" s="502"/>
      <c r="H886" s="502"/>
      <c r="I886" s="504"/>
    </row>
    <row r="887" spans="2:9" x14ac:dyDescent="0.25">
      <c r="B887" s="502"/>
      <c r="C887" s="503"/>
      <c r="D887" s="503"/>
      <c r="E887" s="503"/>
      <c r="F887" s="502"/>
      <c r="G887" s="502"/>
      <c r="H887" s="502"/>
      <c r="I887" s="504"/>
    </row>
    <row r="888" spans="2:9" x14ac:dyDescent="0.25">
      <c r="B888" s="502"/>
      <c r="C888" s="503"/>
      <c r="D888" s="503"/>
      <c r="E888" s="503"/>
      <c r="F888" s="502"/>
      <c r="G888" s="502"/>
      <c r="H888" s="502"/>
      <c r="I888" s="504"/>
    </row>
    <row r="889" spans="2:9" x14ac:dyDescent="0.25">
      <c r="B889" s="502"/>
      <c r="C889" s="503"/>
      <c r="D889" s="503"/>
      <c r="E889" s="503"/>
      <c r="F889" s="502"/>
      <c r="G889" s="502"/>
      <c r="H889" s="502"/>
      <c r="I889" s="504"/>
    </row>
    <row r="890" spans="2:9" x14ac:dyDescent="0.25">
      <c r="B890" s="502"/>
      <c r="C890" s="503"/>
      <c r="D890" s="503"/>
      <c r="E890" s="503"/>
      <c r="F890" s="502"/>
      <c r="G890" s="502"/>
      <c r="H890" s="502"/>
      <c r="I890" s="504"/>
    </row>
    <row r="891" spans="2:9" x14ac:dyDescent="0.25">
      <c r="B891" s="502"/>
      <c r="C891" s="503"/>
      <c r="D891" s="503"/>
      <c r="E891" s="503"/>
      <c r="F891" s="502"/>
      <c r="G891" s="502"/>
      <c r="H891" s="502"/>
      <c r="I891" s="504"/>
    </row>
    <row r="892" spans="2:9" x14ac:dyDescent="0.25">
      <c r="B892" s="502"/>
      <c r="C892" s="503"/>
      <c r="D892" s="503"/>
      <c r="E892" s="503"/>
      <c r="F892" s="502"/>
      <c r="G892" s="502"/>
      <c r="H892" s="502"/>
      <c r="I892" s="504"/>
    </row>
    <row r="893" spans="2:9" x14ac:dyDescent="0.25">
      <c r="B893" s="502"/>
      <c r="C893" s="503"/>
      <c r="D893" s="503"/>
      <c r="E893" s="503"/>
      <c r="F893" s="502"/>
      <c r="G893" s="502"/>
      <c r="H893" s="502"/>
      <c r="I893" s="504"/>
    </row>
    <row r="894" spans="2:9" x14ac:dyDescent="0.25">
      <c r="B894" s="502"/>
      <c r="C894" s="503"/>
      <c r="D894" s="503"/>
      <c r="E894" s="503"/>
      <c r="F894" s="502"/>
      <c r="G894" s="502"/>
      <c r="H894" s="502"/>
      <c r="I894" s="504"/>
    </row>
    <row r="895" spans="2:9" x14ac:dyDescent="0.25">
      <c r="B895" s="502"/>
      <c r="C895" s="503"/>
      <c r="D895" s="503"/>
      <c r="E895" s="503"/>
      <c r="F895" s="502"/>
      <c r="G895" s="502"/>
      <c r="H895" s="502"/>
      <c r="I895" s="504"/>
    </row>
    <row r="896" spans="2:9" x14ac:dyDescent="0.25">
      <c r="B896" s="502"/>
      <c r="C896" s="503"/>
      <c r="D896" s="503"/>
      <c r="E896" s="503"/>
      <c r="F896" s="502"/>
      <c r="G896" s="502"/>
      <c r="H896" s="502"/>
      <c r="I896" s="504"/>
    </row>
    <row r="897" spans="2:9" x14ac:dyDescent="0.25">
      <c r="B897" s="502"/>
      <c r="C897" s="503"/>
      <c r="D897" s="503"/>
      <c r="E897" s="503"/>
      <c r="F897" s="502"/>
      <c r="G897" s="502"/>
      <c r="H897" s="502"/>
      <c r="I897" s="504"/>
    </row>
    <row r="898" spans="2:9" x14ac:dyDescent="0.25">
      <c r="B898" s="502"/>
      <c r="C898" s="503"/>
      <c r="D898" s="503"/>
      <c r="E898" s="503"/>
      <c r="F898" s="502"/>
      <c r="G898" s="502"/>
      <c r="H898" s="502"/>
      <c r="I898" s="504"/>
    </row>
    <row r="899" spans="2:9" x14ac:dyDescent="0.25">
      <c r="B899" s="502"/>
      <c r="C899" s="503"/>
      <c r="D899" s="503"/>
      <c r="E899" s="503"/>
      <c r="F899" s="502"/>
      <c r="G899" s="502"/>
      <c r="H899" s="502"/>
      <c r="I899" s="504"/>
    </row>
    <row r="900" spans="2:9" x14ac:dyDescent="0.25">
      <c r="B900" s="502"/>
      <c r="C900" s="503"/>
      <c r="D900" s="503"/>
      <c r="E900" s="503"/>
      <c r="F900" s="502"/>
      <c r="G900" s="502"/>
      <c r="H900" s="502"/>
      <c r="I900" s="504"/>
    </row>
    <row r="901" spans="2:9" x14ac:dyDescent="0.25">
      <c r="B901" s="502"/>
      <c r="C901" s="503"/>
      <c r="D901" s="503"/>
      <c r="E901" s="503"/>
      <c r="F901" s="502"/>
      <c r="G901" s="502"/>
      <c r="H901" s="502"/>
      <c r="I901" s="504"/>
    </row>
    <row r="902" spans="2:9" x14ac:dyDescent="0.25">
      <c r="B902" s="502"/>
      <c r="C902" s="503"/>
      <c r="D902" s="503"/>
      <c r="E902" s="503"/>
      <c r="F902" s="502"/>
      <c r="G902" s="502"/>
      <c r="H902" s="502"/>
      <c r="I902" s="504"/>
    </row>
    <row r="903" spans="2:9" x14ac:dyDescent="0.25">
      <c r="B903" s="502"/>
      <c r="C903" s="503"/>
      <c r="D903" s="503"/>
      <c r="E903" s="503"/>
      <c r="F903" s="502"/>
      <c r="G903" s="502"/>
      <c r="H903" s="502"/>
      <c r="I903" s="504"/>
    </row>
    <row r="904" spans="2:9" x14ac:dyDescent="0.25">
      <c r="B904" s="502"/>
      <c r="C904" s="503"/>
      <c r="D904" s="503"/>
      <c r="E904" s="503"/>
      <c r="F904" s="502"/>
      <c r="G904" s="502"/>
      <c r="H904" s="502"/>
      <c r="I904" s="504"/>
    </row>
    <row r="905" spans="2:9" x14ac:dyDescent="0.25">
      <c r="B905" s="502"/>
      <c r="C905" s="503"/>
      <c r="D905" s="503"/>
      <c r="E905" s="503"/>
      <c r="F905" s="502"/>
      <c r="G905" s="502"/>
      <c r="H905" s="502"/>
      <c r="I905" s="504"/>
    </row>
    <row r="906" spans="2:9" x14ac:dyDescent="0.25">
      <c r="B906" s="502"/>
      <c r="C906" s="503"/>
      <c r="D906" s="503"/>
      <c r="E906" s="503"/>
      <c r="F906" s="502"/>
      <c r="G906" s="502"/>
      <c r="H906" s="502"/>
      <c r="I906" s="504"/>
    </row>
    <row r="907" spans="2:9" x14ac:dyDescent="0.25">
      <c r="B907" s="502"/>
      <c r="C907" s="503"/>
      <c r="D907" s="503"/>
      <c r="E907" s="503"/>
      <c r="F907" s="502"/>
      <c r="G907" s="502"/>
      <c r="H907" s="502"/>
      <c r="I907" s="504"/>
    </row>
    <row r="908" spans="2:9" x14ac:dyDescent="0.25">
      <c r="B908" s="502"/>
      <c r="C908" s="503"/>
      <c r="D908" s="503"/>
      <c r="E908" s="503"/>
      <c r="F908" s="502"/>
      <c r="G908" s="502"/>
      <c r="H908" s="502"/>
      <c r="I908" s="504"/>
    </row>
    <row r="909" spans="2:9" x14ac:dyDescent="0.25">
      <c r="B909" s="502"/>
      <c r="C909" s="503"/>
      <c r="D909" s="503"/>
      <c r="E909" s="503"/>
      <c r="F909" s="502"/>
      <c r="G909" s="502"/>
      <c r="H909" s="502"/>
      <c r="I909" s="504"/>
    </row>
    <row r="910" spans="2:9" x14ac:dyDescent="0.25">
      <c r="B910" s="502"/>
      <c r="C910" s="503"/>
      <c r="D910" s="503"/>
      <c r="E910" s="503"/>
      <c r="F910" s="502"/>
      <c r="G910" s="502"/>
      <c r="H910" s="502"/>
      <c r="I910" s="504"/>
    </row>
    <row r="911" spans="2:9" x14ac:dyDescent="0.25">
      <c r="B911" s="502"/>
      <c r="C911" s="503"/>
      <c r="D911" s="503"/>
      <c r="E911" s="503"/>
      <c r="F911" s="502"/>
      <c r="G911" s="502"/>
      <c r="H911" s="502"/>
      <c r="I911" s="504"/>
    </row>
    <row r="912" spans="2:9" x14ac:dyDescent="0.25">
      <c r="B912" s="502"/>
      <c r="C912" s="503"/>
      <c r="D912" s="503"/>
      <c r="E912" s="503"/>
      <c r="F912" s="502"/>
      <c r="G912" s="502"/>
      <c r="H912" s="502"/>
      <c r="I912" s="504"/>
    </row>
    <row r="913" spans="2:9" x14ac:dyDescent="0.25">
      <c r="B913" s="502"/>
      <c r="C913" s="503"/>
      <c r="D913" s="503"/>
      <c r="E913" s="503"/>
      <c r="F913" s="502"/>
      <c r="G913" s="502"/>
      <c r="H913" s="502"/>
      <c r="I913" s="504"/>
    </row>
    <row r="914" spans="2:9" x14ac:dyDescent="0.25">
      <c r="B914" s="502"/>
      <c r="C914" s="503"/>
      <c r="D914" s="503"/>
      <c r="E914" s="503"/>
      <c r="F914" s="502"/>
      <c r="G914" s="502"/>
      <c r="H914" s="502"/>
      <c r="I914" s="504"/>
    </row>
    <row r="915" spans="2:9" x14ac:dyDescent="0.25">
      <c r="B915" s="502"/>
      <c r="C915" s="503"/>
      <c r="D915" s="503"/>
      <c r="E915" s="503"/>
      <c r="F915" s="502"/>
      <c r="G915" s="502"/>
      <c r="H915" s="502"/>
      <c r="I915" s="504"/>
    </row>
    <row r="916" spans="2:9" x14ac:dyDescent="0.25">
      <c r="B916" s="502"/>
      <c r="C916" s="503"/>
      <c r="D916" s="503"/>
      <c r="E916" s="503"/>
      <c r="F916" s="502"/>
      <c r="G916" s="502"/>
      <c r="H916" s="502"/>
      <c r="I916" s="504"/>
    </row>
    <row r="917" spans="2:9" x14ac:dyDescent="0.25">
      <c r="B917" s="502"/>
      <c r="C917" s="503"/>
      <c r="D917" s="503"/>
      <c r="E917" s="503"/>
      <c r="F917" s="502"/>
      <c r="G917" s="502"/>
      <c r="H917" s="502"/>
      <c r="I917" s="504"/>
    </row>
    <row r="918" spans="2:9" x14ac:dyDescent="0.25">
      <c r="B918" s="502"/>
      <c r="C918" s="503"/>
      <c r="D918" s="503"/>
      <c r="E918" s="503"/>
      <c r="F918" s="502"/>
      <c r="G918" s="502"/>
      <c r="H918" s="502"/>
      <c r="I918" s="504"/>
    </row>
    <row r="919" spans="2:9" x14ac:dyDescent="0.25">
      <c r="B919" s="502"/>
      <c r="C919" s="503"/>
      <c r="D919" s="503"/>
      <c r="E919" s="503"/>
      <c r="F919" s="502"/>
      <c r="G919" s="502"/>
      <c r="H919" s="502"/>
      <c r="I919" s="504"/>
    </row>
    <row r="920" spans="2:9" x14ac:dyDescent="0.25">
      <c r="B920" s="502"/>
      <c r="C920" s="503"/>
      <c r="D920" s="503"/>
      <c r="E920" s="503"/>
      <c r="F920" s="502"/>
      <c r="G920" s="502"/>
      <c r="H920" s="502"/>
      <c r="I920" s="504"/>
    </row>
    <row r="921" spans="2:9" x14ac:dyDescent="0.25">
      <c r="B921" s="502"/>
      <c r="C921" s="503"/>
      <c r="D921" s="503"/>
      <c r="E921" s="503"/>
      <c r="F921" s="502"/>
      <c r="G921" s="502"/>
      <c r="H921" s="502"/>
      <c r="I921" s="504"/>
    </row>
    <row r="922" spans="2:9" x14ac:dyDescent="0.25">
      <c r="B922" s="502"/>
      <c r="C922" s="503"/>
      <c r="D922" s="503"/>
      <c r="E922" s="503"/>
      <c r="F922" s="502"/>
      <c r="G922" s="502"/>
      <c r="H922" s="502"/>
      <c r="I922" s="504"/>
    </row>
    <row r="923" spans="2:9" x14ac:dyDescent="0.25">
      <c r="B923" s="502"/>
      <c r="C923" s="503"/>
      <c r="D923" s="503"/>
      <c r="E923" s="503"/>
      <c r="F923" s="502"/>
      <c r="G923" s="502"/>
      <c r="H923" s="502"/>
      <c r="I923" s="504"/>
    </row>
    <row r="924" spans="2:9" x14ac:dyDescent="0.25">
      <c r="B924" s="502"/>
      <c r="C924" s="503"/>
      <c r="D924" s="503"/>
      <c r="E924" s="503"/>
      <c r="F924" s="502"/>
      <c r="G924" s="502"/>
      <c r="H924" s="502"/>
      <c r="I924" s="504"/>
    </row>
    <row r="925" spans="2:9" x14ac:dyDescent="0.25">
      <c r="B925" s="502"/>
      <c r="C925" s="503"/>
      <c r="D925" s="503"/>
      <c r="E925" s="503"/>
      <c r="F925" s="502"/>
      <c r="G925" s="502"/>
      <c r="H925" s="502"/>
      <c r="I925" s="504"/>
    </row>
    <row r="926" spans="2:9" x14ac:dyDescent="0.25">
      <c r="B926" s="502"/>
      <c r="C926" s="503"/>
      <c r="D926" s="503"/>
      <c r="E926" s="503"/>
      <c r="F926" s="502"/>
      <c r="G926" s="502"/>
      <c r="H926" s="502"/>
      <c r="I926" s="504"/>
    </row>
    <row r="927" spans="2:9" x14ac:dyDescent="0.25">
      <c r="B927" s="502"/>
      <c r="C927" s="503"/>
      <c r="D927" s="503"/>
      <c r="E927" s="503"/>
      <c r="F927" s="502"/>
      <c r="G927" s="502"/>
      <c r="H927" s="502"/>
      <c r="I927" s="504"/>
    </row>
    <row r="928" spans="2:9" x14ac:dyDescent="0.25">
      <c r="B928" s="502"/>
      <c r="C928" s="503"/>
      <c r="D928" s="503"/>
      <c r="E928" s="503"/>
      <c r="F928" s="502"/>
      <c r="G928" s="502"/>
      <c r="H928" s="502"/>
      <c r="I928" s="504"/>
    </row>
    <row r="929" spans="2:9" x14ac:dyDescent="0.25">
      <c r="B929" s="502"/>
      <c r="C929" s="503"/>
      <c r="D929" s="503"/>
      <c r="E929" s="503"/>
      <c r="F929" s="502"/>
      <c r="G929" s="502"/>
      <c r="H929" s="502"/>
      <c r="I929" s="504"/>
    </row>
    <row r="930" spans="2:9" x14ac:dyDescent="0.25">
      <c r="B930" s="502"/>
      <c r="C930" s="503"/>
      <c r="D930" s="503"/>
      <c r="E930" s="503"/>
      <c r="F930" s="502"/>
      <c r="G930" s="502"/>
      <c r="H930" s="502"/>
      <c r="I930" s="504"/>
    </row>
    <row r="931" spans="2:9" x14ac:dyDescent="0.25">
      <c r="B931" s="502"/>
      <c r="C931" s="503"/>
      <c r="D931" s="503"/>
      <c r="E931" s="503"/>
      <c r="F931" s="502"/>
      <c r="G931" s="502"/>
      <c r="H931" s="502"/>
      <c r="I931" s="504"/>
    </row>
    <row r="932" spans="2:9" x14ac:dyDescent="0.25">
      <c r="B932" s="502"/>
      <c r="C932" s="503"/>
      <c r="D932" s="503"/>
      <c r="E932" s="503"/>
      <c r="F932" s="502"/>
      <c r="G932" s="502"/>
      <c r="H932" s="502"/>
      <c r="I932" s="504"/>
    </row>
    <row r="933" spans="2:9" x14ac:dyDescent="0.25">
      <c r="B933" s="502"/>
      <c r="C933" s="503"/>
      <c r="D933" s="503"/>
      <c r="E933" s="503"/>
      <c r="F933" s="502"/>
      <c r="G933" s="502"/>
      <c r="H933" s="502"/>
      <c r="I933" s="504"/>
    </row>
    <row r="934" spans="2:9" x14ac:dyDescent="0.25">
      <c r="B934" s="502"/>
      <c r="C934" s="503"/>
      <c r="D934" s="503"/>
      <c r="E934" s="503"/>
      <c r="F934" s="502"/>
      <c r="G934" s="502"/>
      <c r="H934" s="502"/>
      <c r="I934" s="504"/>
    </row>
    <row r="935" spans="2:9" x14ac:dyDescent="0.25">
      <c r="B935" s="502"/>
      <c r="C935" s="503"/>
      <c r="D935" s="503"/>
      <c r="E935" s="503"/>
      <c r="F935" s="502"/>
      <c r="G935" s="502"/>
      <c r="H935" s="502"/>
      <c r="I935" s="504"/>
    </row>
    <row r="936" spans="2:9" x14ac:dyDescent="0.25">
      <c r="B936" s="502"/>
      <c r="C936" s="503"/>
      <c r="D936" s="503"/>
      <c r="E936" s="503"/>
      <c r="F936" s="502"/>
      <c r="G936" s="502"/>
      <c r="H936" s="502"/>
      <c r="I936" s="504"/>
    </row>
    <row r="937" spans="2:9" x14ac:dyDescent="0.25">
      <c r="B937" s="502"/>
      <c r="C937" s="503"/>
      <c r="D937" s="503"/>
      <c r="E937" s="503"/>
      <c r="F937" s="502"/>
      <c r="G937" s="502"/>
      <c r="H937" s="502"/>
      <c r="I937" s="504"/>
    </row>
    <row r="938" spans="2:9" x14ac:dyDescent="0.25">
      <c r="B938" s="502"/>
      <c r="C938" s="503"/>
      <c r="D938" s="503"/>
      <c r="E938" s="503"/>
      <c r="F938" s="502"/>
      <c r="G938" s="502"/>
      <c r="H938" s="502"/>
      <c r="I938" s="504"/>
    </row>
    <row r="939" spans="2:9" x14ac:dyDescent="0.25">
      <c r="B939" s="502"/>
      <c r="C939" s="503"/>
      <c r="D939" s="503"/>
      <c r="E939" s="503"/>
      <c r="F939" s="502"/>
      <c r="G939" s="502"/>
      <c r="H939" s="502"/>
      <c r="I939" s="504"/>
    </row>
    <row r="940" spans="2:9" x14ac:dyDescent="0.25">
      <c r="B940" s="502"/>
      <c r="C940" s="503"/>
      <c r="D940" s="503"/>
      <c r="E940" s="503"/>
      <c r="F940" s="502"/>
      <c r="G940" s="502"/>
      <c r="H940" s="502"/>
      <c r="I940" s="504"/>
    </row>
    <row r="941" spans="2:9" x14ac:dyDescent="0.25">
      <c r="B941" s="502"/>
      <c r="C941" s="503"/>
      <c r="D941" s="503"/>
      <c r="E941" s="503"/>
      <c r="F941" s="502"/>
      <c r="G941" s="502"/>
      <c r="H941" s="502"/>
      <c r="I941" s="504"/>
    </row>
    <row r="942" spans="2:9" x14ac:dyDescent="0.25">
      <c r="B942" s="502"/>
      <c r="C942" s="503"/>
      <c r="D942" s="503"/>
      <c r="E942" s="503"/>
      <c r="F942" s="502"/>
      <c r="G942" s="502"/>
      <c r="H942" s="502"/>
      <c r="I942" s="504"/>
    </row>
    <row r="943" spans="2:9" x14ac:dyDescent="0.25">
      <c r="B943" s="502"/>
      <c r="C943" s="503"/>
      <c r="D943" s="503"/>
      <c r="E943" s="503"/>
      <c r="F943" s="502"/>
      <c r="G943" s="502"/>
      <c r="H943" s="502"/>
      <c r="I943" s="504"/>
    </row>
    <row r="944" spans="2:9" x14ac:dyDescent="0.25">
      <c r="B944" s="502"/>
      <c r="C944" s="503"/>
      <c r="D944" s="503"/>
      <c r="E944" s="503"/>
      <c r="F944" s="502"/>
      <c r="G944" s="502"/>
      <c r="H944" s="502"/>
      <c r="I944" s="504"/>
    </row>
    <row r="945" spans="2:9" x14ac:dyDescent="0.25">
      <c r="B945" s="502"/>
      <c r="C945" s="503"/>
      <c r="D945" s="503"/>
      <c r="E945" s="503"/>
      <c r="F945" s="502"/>
      <c r="G945" s="502"/>
      <c r="H945" s="502"/>
      <c r="I945" s="504"/>
    </row>
    <row r="946" spans="2:9" x14ac:dyDescent="0.25">
      <c r="B946" s="502"/>
      <c r="C946" s="503"/>
      <c r="D946" s="503"/>
      <c r="E946" s="503"/>
      <c r="F946" s="502"/>
      <c r="G946" s="502"/>
      <c r="H946" s="502"/>
      <c r="I946" s="504"/>
    </row>
    <row r="947" spans="2:9" x14ac:dyDescent="0.25">
      <c r="B947" s="502"/>
      <c r="C947" s="503"/>
      <c r="D947" s="503"/>
      <c r="E947" s="503"/>
      <c r="F947" s="502"/>
      <c r="G947" s="502"/>
      <c r="H947" s="502"/>
      <c r="I947" s="504"/>
    </row>
    <row r="948" spans="2:9" x14ac:dyDescent="0.25">
      <c r="B948" s="502"/>
      <c r="C948" s="503"/>
      <c r="D948" s="503"/>
      <c r="E948" s="503"/>
      <c r="F948" s="502"/>
      <c r="G948" s="502"/>
      <c r="H948" s="502"/>
      <c r="I948" s="504"/>
    </row>
    <row r="949" spans="2:9" x14ac:dyDescent="0.25">
      <c r="B949" s="502"/>
      <c r="C949" s="503"/>
      <c r="D949" s="503"/>
      <c r="E949" s="503"/>
      <c r="F949" s="502"/>
      <c r="G949" s="502"/>
      <c r="H949" s="502"/>
      <c r="I949" s="504"/>
    </row>
    <row r="950" spans="2:9" x14ac:dyDescent="0.25">
      <c r="B950" s="502"/>
      <c r="C950" s="503"/>
      <c r="D950" s="503"/>
      <c r="E950" s="503"/>
      <c r="F950" s="502"/>
      <c r="G950" s="502"/>
      <c r="H950" s="502"/>
      <c r="I950" s="504"/>
    </row>
    <row r="951" spans="2:9" x14ac:dyDescent="0.25">
      <c r="B951" s="502"/>
      <c r="C951" s="503"/>
      <c r="D951" s="503"/>
      <c r="E951" s="503"/>
      <c r="F951" s="502"/>
      <c r="G951" s="502"/>
      <c r="H951" s="502"/>
      <c r="I951" s="504"/>
    </row>
    <row r="952" spans="2:9" x14ac:dyDescent="0.25">
      <c r="B952" s="502"/>
      <c r="C952" s="503"/>
      <c r="D952" s="503"/>
      <c r="E952" s="503"/>
      <c r="F952" s="502"/>
      <c r="G952" s="502"/>
      <c r="H952" s="502"/>
      <c r="I952" s="504"/>
    </row>
    <row r="953" spans="2:9" x14ac:dyDescent="0.25">
      <c r="B953" s="502"/>
      <c r="C953" s="503"/>
      <c r="D953" s="503"/>
      <c r="E953" s="503"/>
      <c r="F953" s="502"/>
      <c r="G953" s="502"/>
      <c r="H953" s="502"/>
      <c r="I953" s="504"/>
    </row>
    <row r="954" spans="2:9" x14ac:dyDescent="0.25">
      <c r="B954" s="502"/>
      <c r="C954" s="503"/>
      <c r="D954" s="503"/>
      <c r="E954" s="503"/>
      <c r="F954" s="502"/>
      <c r="G954" s="502"/>
      <c r="H954" s="502"/>
      <c r="I954" s="504"/>
    </row>
    <row r="955" spans="2:9" x14ac:dyDescent="0.25">
      <c r="B955" s="502"/>
      <c r="C955" s="503"/>
      <c r="D955" s="503"/>
      <c r="E955" s="503"/>
      <c r="F955" s="502"/>
      <c r="G955" s="502"/>
      <c r="H955" s="502"/>
      <c r="I955" s="504"/>
    </row>
    <row r="956" spans="2:9" x14ac:dyDescent="0.25">
      <c r="B956" s="502"/>
      <c r="C956" s="503"/>
      <c r="D956" s="503"/>
      <c r="E956" s="503"/>
      <c r="F956" s="502"/>
      <c r="G956" s="502"/>
      <c r="H956" s="502"/>
      <c r="I956" s="504"/>
    </row>
    <row r="957" spans="2:9" x14ac:dyDescent="0.25">
      <c r="B957" s="502"/>
      <c r="C957" s="503"/>
      <c r="D957" s="503"/>
      <c r="E957" s="503"/>
      <c r="F957" s="502"/>
      <c r="G957" s="502"/>
      <c r="H957" s="502"/>
      <c r="I957" s="504"/>
    </row>
    <row r="958" spans="2:9" x14ac:dyDescent="0.25">
      <c r="B958" s="502"/>
      <c r="C958" s="503"/>
      <c r="D958" s="503"/>
      <c r="E958" s="503"/>
      <c r="F958" s="502"/>
      <c r="G958" s="502"/>
      <c r="H958" s="502"/>
      <c r="I958" s="504"/>
    </row>
    <row r="959" spans="2:9" x14ac:dyDescent="0.25">
      <c r="B959" s="502"/>
      <c r="C959" s="503"/>
      <c r="D959" s="503"/>
      <c r="E959" s="503"/>
      <c r="F959" s="502"/>
      <c r="G959" s="502"/>
      <c r="H959" s="502"/>
      <c r="I959" s="504"/>
    </row>
    <row r="960" spans="2:9" x14ac:dyDescent="0.25">
      <c r="B960" s="502"/>
      <c r="C960" s="503"/>
      <c r="D960" s="503"/>
      <c r="E960" s="503"/>
      <c r="F960" s="502"/>
      <c r="G960" s="502"/>
      <c r="H960" s="502"/>
      <c r="I960" s="504"/>
    </row>
    <row r="961" spans="2:9" x14ac:dyDescent="0.25">
      <c r="B961" s="502"/>
      <c r="C961" s="503"/>
      <c r="D961" s="503"/>
      <c r="E961" s="503"/>
      <c r="F961" s="502"/>
      <c r="G961" s="502"/>
      <c r="H961" s="502"/>
      <c r="I961" s="504"/>
    </row>
    <row r="962" spans="2:9" x14ac:dyDescent="0.25">
      <c r="B962" s="502"/>
      <c r="C962" s="503"/>
      <c r="D962" s="503"/>
      <c r="E962" s="503"/>
      <c r="F962" s="502"/>
      <c r="G962" s="502"/>
      <c r="H962" s="502"/>
      <c r="I962" s="504"/>
    </row>
    <row r="963" spans="2:9" x14ac:dyDescent="0.25">
      <c r="B963" s="502"/>
      <c r="C963" s="503"/>
      <c r="D963" s="503"/>
      <c r="E963" s="503"/>
      <c r="F963" s="502"/>
      <c r="G963" s="502"/>
      <c r="H963" s="502"/>
      <c r="I963" s="504"/>
    </row>
    <row r="964" spans="2:9" x14ac:dyDescent="0.25">
      <c r="B964" s="502"/>
      <c r="C964" s="503"/>
      <c r="D964" s="503"/>
      <c r="E964" s="503"/>
      <c r="F964" s="502"/>
      <c r="G964" s="502"/>
      <c r="H964" s="502"/>
      <c r="I964" s="504"/>
    </row>
    <row r="965" spans="2:9" x14ac:dyDescent="0.25">
      <c r="B965" s="502"/>
      <c r="C965" s="503"/>
      <c r="D965" s="503"/>
      <c r="E965" s="503"/>
      <c r="F965" s="502"/>
      <c r="G965" s="502"/>
      <c r="H965" s="502"/>
      <c r="I965" s="504"/>
    </row>
    <row r="966" spans="2:9" x14ac:dyDescent="0.25">
      <c r="B966" s="502"/>
      <c r="C966" s="503"/>
      <c r="D966" s="503"/>
      <c r="E966" s="503"/>
      <c r="F966" s="502"/>
      <c r="G966" s="502"/>
      <c r="H966" s="502"/>
      <c r="I966" s="504"/>
    </row>
    <row r="967" spans="2:9" x14ac:dyDescent="0.25">
      <c r="B967" s="502"/>
      <c r="C967" s="503"/>
      <c r="D967" s="503"/>
      <c r="E967" s="503"/>
      <c r="F967" s="502"/>
      <c r="G967" s="502"/>
      <c r="H967" s="502"/>
      <c r="I967" s="504"/>
    </row>
    <row r="968" spans="2:9" x14ac:dyDescent="0.25">
      <c r="B968" s="502"/>
      <c r="C968" s="503"/>
      <c r="D968" s="503"/>
      <c r="E968" s="503"/>
      <c r="F968" s="502"/>
      <c r="G968" s="502"/>
      <c r="H968" s="502"/>
      <c r="I968" s="504"/>
    </row>
    <row r="969" spans="2:9" x14ac:dyDescent="0.25">
      <c r="B969" s="502"/>
      <c r="C969" s="503"/>
      <c r="D969" s="503"/>
      <c r="E969" s="503"/>
      <c r="F969" s="502"/>
      <c r="G969" s="502"/>
      <c r="H969" s="502"/>
      <c r="I969" s="504"/>
    </row>
    <row r="970" spans="2:9" x14ac:dyDescent="0.25">
      <c r="B970" s="502"/>
      <c r="C970" s="503"/>
      <c r="D970" s="503"/>
      <c r="E970" s="503"/>
      <c r="F970" s="502"/>
      <c r="G970" s="502"/>
      <c r="H970" s="502"/>
      <c r="I970" s="504"/>
    </row>
    <row r="971" spans="2:9" x14ac:dyDescent="0.25">
      <c r="B971" s="502"/>
      <c r="C971" s="503"/>
      <c r="D971" s="503"/>
      <c r="E971" s="503"/>
      <c r="F971" s="502"/>
      <c r="G971" s="502"/>
      <c r="H971" s="502"/>
      <c r="I971" s="504"/>
    </row>
    <row r="972" spans="2:9" x14ac:dyDescent="0.25">
      <c r="B972" s="502"/>
      <c r="C972" s="503"/>
      <c r="D972" s="503"/>
      <c r="E972" s="503"/>
      <c r="F972" s="502"/>
      <c r="G972" s="502"/>
      <c r="H972" s="502"/>
      <c r="I972" s="504"/>
    </row>
    <row r="973" spans="2:9" x14ac:dyDescent="0.25">
      <c r="B973" s="502"/>
      <c r="C973" s="503"/>
      <c r="D973" s="503"/>
      <c r="E973" s="503"/>
      <c r="F973" s="502"/>
      <c r="G973" s="502"/>
      <c r="H973" s="502"/>
      <c r="I973" s="504"/>
    </row>
    <row r="974" spans="2:9" x14ac:dyDescent="0.25">
      <c r="B974" s="502"/>
      <c r="C974" s="503"/>
      <c r="D974" s="503"/>
      <c r="E974" s="503"/>
      <c r="F974" s="502"/>
      <c r="G974" s="502"/>
      <c r="H974" s="502"/>
      <c r="I974" s="504"/>
    </row>
    <row r="975" spans="2:9" x14ac:dyDescent="0.25">
      <c r="B975" s="502"/>
      <c r="C975" s="503"/>
      <c r="D975" s="503"/>
      <c r="E975" s="503"/>
      <c r="F975" s="502"/>
      <c r="G975" s="502"/>
      <c r="H975" s="502"/>
      <c r="I975" s="504"/>
    </row>
    <row r="976" spans="2:9" x14ac:dyDescent="0.25">
      <c r="B976" s="502"/>
      <c r="C976" s="503"/>
      <c r="D976" s="503"/>
      <c r="E976" s="503"/>
      <c r="F976" s="502"/>
      <c r="G976" s="502"/>
      <c r="H976" s="502"/>
      <c r="I976" s="504"/>
    </row>
    <row r="977" spans="2:9" x14ac:dyDescent="0.25">
      <c r="B977" s="502"/>
      <c r="C977" s="503"/>
      <c r="D977" s="503"/>
      <c r="E977" s="503"/>
      <c r="F977" s="502"/>
      <c r="G977" s="502"/>
      <c r="H977" s="502"/>
      <c r="I977" s="504"/>
    </row>
    <row r="978" spans="2:9" x14ac:dyDescent="0.25">
      <c r="B978" s="502"/>
      <c r="C978" s="503"/>
      <c r="D978" s="503"/>
      <c r="E978" s="503"/>
      <c r="F978" s="502"/>
      <c r="G978" s="502"/>
      <c r="H978" s="502"/>
      <c r="I978" s="504"/>
    </row>
    <row r="979" spans="2:9" x14ac:dyDescent="0.25">
      <c r="B979" s="502"/>
      <c r="C979" s="503"/>
      <c r="D979" s="503"/>
      <c r="E979" s="503"/>
      <c r="F979" s="502"/>
      <c r="G979" s="502"/>
      <c r="H979" s="502"/>
      <c r="I979" s="504"/>
    </row>
    <row r="980" spans="2:9" x14ac:dyDescent="0.25">
      <c r="B980" s="502"/>
      <c r="C980" s="503"/>
      <c r="D980" s="503"/>
      <c r="E980" s="503"/>
      <c r="F980" s="502"/>
      <c r="G980" s="502"/>
      <c r="H980" s="502"/>
      <c r="I980" s="504"/>
    </row>
    <row r="981" spans="2:9" x14ac:dyDescent="0.25">
      <c r="B981" s="502"/>
      <c r="C981" s="503"/>
      <c r="D981" s="503"/>
      <c r="E981" s="503"/>
      <c r="F981" s="502"/>
      <c r="G981" s="502"/>
      <c r="H981" s="502"/>
      <c r="I981" s="504"/>
    </row>
    <row r="982" spans="2:9" x14ac:dyDescent="0.25">
      <c r="B982" s="502"/>
      <c r="C982" s="503"/>
      <c r="D982" s="503"/>
      <c r="E982" s="503"/>
      <c r="F982" s="502"/>
      <c r="G982" s="502"/>
      <c r="H982" s="502"/>
      <c r="I982" s="504"/>
    </row>
    <row r="983" spans="2:9" x14ac:dyDescent="0.25">
      <c r="B983" s="502"/>
      <c r="C983" s="503"/>
      <c r="D983" s="503"/>
      <c r="E983" s="503"/>
      <c r="F983" s="502"/>
      <c r="G983" s="502"/>
      <c r="H983" s="502"/>
      <c r="I983" s="504"/>
    </row>
    <row r="984" spans="2:9" x14ac:dyDescent="0.25">
      <c r="B984" s="502"/>
      <c r="C984" s="503"/>
      <c r="D984" s="503"/>
      <c r="E984" s="503"/>
      <c r="F984" s="502"/>
      <c r="G984" s="502"/>
      <c r="H984" s="502"/>
      <c r="I984" s="504"/>
    </row>
    <row r="985" spans="2:9" x14ac:dyDescent="0.25">
      <c r="B985" s="502"/>
      <c r="C985" s="503"/>
      <c r="D985" s="503"/>
      <c r="E985" s="503"/>
      <c r="F985" s="502"/>
      <c r="G985" s="502"/>
      <c r="H985" s="502"/>
      <c r="I985" s="504"/>
    </row>
    <row r="986" spans="2:9" x14ac:dyDescent="0.25">
      <c r="B986" s="502"/>
      <c r="C986" s="503"/>
      <c r="D986" s="503"/>
      <c r="E986" s="503"/>
      <c r="F986" s="502"/>
      <c r="G986" s="502"/>
      <c r="H986" s="502"/>
      <c r="I986" s="504"/>
    </row>
    <row r="987" spans="2:9" x14ac:dyDescent="0.25">
      <c r="B987" s="502"/>
      <c r="C987" s="503"/>
      <c r="D987" s="503"/>
      <c r="E987" s="503"/>
      <c r="F987" s="502"/>
      <c r="G987" s="502"/>
      <c r="H987" s="502"/>
      <c r="I987" s="504"/>
    </row>
    <row r="988" spans="2:9" x14ac:dyDescent="0.25">
      <c r="B988" s="502"/>
      <c r="C988" s="503"/>
      <c r="D988" s="503"/>
      <c r="E988" s="503"/>
      <c r="F988" s="502"/>
      <c r="G988" s="502"/>
      <c r="H988" s="502"/>
      <c r="I988" s="504"/>
    </row>
    <row r="989" spans="2:9" x14ac:dyDescent="0.25">
      <c r="B989" s="502"/>
      <c r="C989" s="503"/>
      <c r="D989" s="503"/>
      <c r="E989" s="503"/>
      <c r="F989" s="502"/>
      <c r="G989" s="502"/>
      <c r="H989" s="502"/>
      <c r="I989" s="504"/>
    </row>
    <row r="990" spans="2:9" x14ac:dyDescent="0.25">
      <c r="B990" s="502"/>
      <c r="C990" s="503"/>
      <c r="D990" s="503"/>
      <c r="E990" s="503"/>
      <c r="F990" s="502"/>
      <c r="G990" s="502"/>
      <c r="H990" s="502"/>
      <c r="I990" s="504"/>
    </row>
    <row r="991" spans="2:9" x14ac:dyDescent="0.25">
      <c r="B991" s="502"/>
      <c r="C991" s="503"/>
      <c r="D991" s="503"/>
      <c r="E991" s="503"/>
      <c r="F991" s="502"/>
      <c r="G991" s="502"/>
      <c r="H991" s="502"/>
      <c r="I991" s="504"/>
    </row>
    <row r="992" spans="2:9" x14ac:dyDescent="0.25">
      <c r="B992" s="502"/>
      <c r="C992" s="503"/>
      <c r="D992" s="503"/>
      <c r="E992" s="503"/>
      <c r="F992" s="502"/>
      <c r="G992" s="502"/>
      <c r="H992" s="502"/>
      <c r="I992" s="504"/>
    </row>
    <row r="993" spans="2:9" x14ac:dyDescent="0.25">
      <c r="B993" s="502"/>
      <c r="C993" s="503"/>
      <c r="D993" s="503"/>
      <c r="E993" s="503"/>
      <c r="F993" s="502"/>
      <c r="G993" s="502"/>
      <c r="H993" s="502"/>
      <c r="I993" s="504"/>
    </row>
    <row r="994" spans="2:9" x14ac:dyDescent="0.25">
      <c r="B994" s="502"/>
      <c r="C994" s="503"/>
      <c r="D994" s="503"/>
      <c r="E994" s="503"/>
      <c r="F994" s="502"/>
      <c r="G994" s="502"/>
      <c r="H994" s="502"/>
      <c r="I994" s="504"/>
    </row>
    <row r="995" spans="2:9" x14ac:dyDescent="0.25">
      <c r="B995" s="502"/>
      <c r="C995" s="503"/>
      <c r="D995" s="503"/>
      <c r="E995" s="503"/>
      <c r="F995" s="502"/>
      <c r="G995" s="502"/>
      <c r="H995" s="502"/>
      <c r="I995" s="504"/>
    </row>
    <row r="996" spans="2:9" x14ac:dyDescent="0.25">
      <c r="B996" s="502"/>
      <c r="C996" s="503"/>
      <c r="D996" s="503"/>
      <c r="E996" s="503"/>
      <c r="F996" s="502"/>
      <c r="G996" s="502"/>
      <c r="H996" s="502"/>
      <c r="I996" s="504"/>
    </row>
    <row r="997" spans="2:9" x14ac:dyDescent="0.25">
      <c r="B997" s="502"/>
      <c r="C997" s="503"/>
      <c r="D997" s="503"/>
      <c r="E997" s="503"/>
      <c r="F997" s="502"/>
      <c r="G997" s="502"/>
      <c r="H997" s="502"/>
      <c r="I997" s="504"/>
    </row>
    <row r="998" spans="2:9" x14ac:dyDescent="0.25">
      <c r="B998" s="502"/>
      <c r="C998" s="503"/>
      <c r="D998" s="503"/>
      <c r="E998" s="503"/>
      <c r="F998" s="502"/>
      <c r="G998" s="502"/>
      <c r="H998" s="502"/>
      <c r="I998" s="504"/>
    </row>
    <row r="999" spans="2:9" x14ac:dyDescent="0.25">
      <c r="B999" s="502"/>
      <c r="C999" s="503"/>
      <c r="D999" s="503"/>
      <c r="E999" s="503"/>
      <c r="F999" s="502"/>
      <c r="G999" s="502"/>
      <c r="H999" s="502"/>
      <c r="I999" s="504"/>
    </row>
    <row r="1000" spans="2:9" x14ac:dyDescent="0.25">
      <c r="B1000" s="502"/>
      <c r="C1000" s="503"/>
      <c r="D1000" s="503"/>
      <c r="E1000" s="503"/>
      <c r="F1000" s="502"/>
      <c r="G1000" s="502"/>
      <c r="H1000" s="502"/>
      <c r="I1000" s="504"/>
    </row>
    <row r="1001" spans="2:9" x14ac:dyDescent="0.25">
      <c r="B1001" s="502"/>
      <c r="C1001" s="503"/>
      <c r="D1001" s="503"/>
      <c r="E1001" s="503"/>
      <c r="F1001" s="502"/>
      <c r="G1001" s="502"/>
      <c r="H1001" s="502"/>
      <c r="I1001" s="504"/>
    </row>
    <row r="1002" spans="2:9" x14ac:dyDescent="0.25">
      <c r="B1002" s="502"/>
      <c r="C1002" s="503"/>
      <c r="D1002" s="503"/>
      <c r="E1002" s="503"/>
      <c r="F1002" s="502"/>
      <c r="G1002" s="502"/>
      <c r="H1002" s="502"/>
      <c r="I1002" s="504"/>
    </row>
    <row r="1003" spans="2:9" x14ac:dyDescent="0.25">
      <c r="B1003" s="502"/>
      <c r="C1003" s="503"/>
      <c r="D1003" s="503"/>
      <c r="E1003" s="503"/>
      <c r="F1003" s="502"/>
      <c r="G1003" s="502"/>
      <c r="H1003" s="502"/>
      <c r="I1003" s="504"/>
    </row>
    <row r="1004" spans="2:9" x14ac:dyDescent="0.25">
      <c r="B1004" s="502"/>
      <c r="C1004" s="503"/>
      <c r="D1004" s="503"/>
      <c r="E1004" s="503"/>
      <c r="F1004" s="502"/>
      <c r="G1004" s="502"/>
      <c r="H1004" s="502"/>
      <c r="I1004" s="504"/>
    </row>
    <row r="1005" spans="2:9" x14ac:dyDescent="0.25">
      <c r="B1005" s="502"/>
      <c r="C1005" s="503"/>
      <c r="D1005" s="503"/>
      <c r="E1005" s="503"/>
      <c r="F1005" s="502"/>
      <c r="G1005" s="502"/>
      <c r="H1005" s="502"/>
      <c r="I1005" s="504"/>
    </row>
    <row r="1006" spans="2:9" x14ac:dyDescent="0.25">
      <c r="B1006" s="502"/>
      <c r="C1006" s="503"/>
      <c r="D1006" s="503"/>
      <c r="E1006" s="503"/>
      <c r="F1006" s="502"/>
      <c r="G1006" s="502"/>
      <c r="H1006" s="502"/>
      <c r="I1006" s="504"/>
    </row>
    <row r="1007" spans="2:9" x14ac:dyDescent="0.25">
      <c r="B1007" s="502"/>
      <c r="C1007" s="503"/>
      <c r="D1007" s="503"/>
      <c r="E1007" s="503"/>
      <c r="F1007" s="502"/>
      <c r="G1007" s="502"/>
      <c r="H1007" s="502"/>
      <c r="I1007" s="504"/>
    </row>
    <row r="1008" spans="2:9" x14ac:dyDescent="0.25">
      <c r="B1008" s="502"/>
      <c r="C1008" s="503"/>
      <c r="D1008" s="503"/>
      <c r="E1008" s="503"/>
      <c r="F1008" s="502"/>
      <c r="G1008" s="502"/>
      <c r="H1008" s="502"/>
      <c r="I1008" s="504"/>
    </row>
    <row r="1009" spans="2:9" x14ac:dyDescent="0.25">
      <c r="B1009" s="502"/>
      <c r="C1009" s="503"/>
      <c r="D1009" s="503"/>
      <c r="E1009" s="503"/>
      <c r="F1009" s="502"/>
      <c r="G1009" s="502"/>
      <c r="H1009" s="502"/>
      <c r="I1009" s="504"/>
    </row>
    <row r="1010" spans="2:9" x14ac:dyDescent="0.25">
      <c r="B1010" s="502"/>
      <c r="C1010" s="503"/>
      <c r="D1010" s="503"/>
      <c r="E1010" s="503"/>
      <c r="F1010" s="502"/>
      <c r="G1010" s="502"/>
      <c r="H1010" s="502"/>
      <c r="I1010" s="504"/>
    </row>
    <row r="1011" spans="2:9" x14ac:dyDescent="0.25">
      <c r="B1011" s="502"/>
      <c r="C1011" s="503"/>
      <c r="D1011" s="503"/>
      <c r="E1011" s="503"/>
      <c r="F1011" s="502"/>
      <c r="G1011" s="502"/>
      <c r="H1011" s="502"/>
      <c r="I1011" s="504"/>
    </row>
    <row r="1012" spans="2:9" x14ac:dyDescent="0.25">
      <c r="B1012" s="502"/>
      <c r="C1012" s="503"/>
      <c r="D1012" s="503"/>
      <c r="E1012" s="503"/>
      <c r="F1012" s="502"/>
      <c r="G1012" s="502"/>
      <c r="H1012" s="502"/>
      <c r="I1012" s="504"/>
    </row>
    <row r="1013" spans="2:9" x14ac:dyDescent="0.25">
      <c r="B1013" s="502"/>
      <c r="C1013" s="503"/>
      <c r="D1013" s="503"/>
      <c r="E1013" s="503"/>
      <c r="F1013" s="502"/>
      <c r="G1013" s="502"/>
      <c r="H1013" s="502"/>
      <c r="I1013" s="504"/>
    </row>
    <row r="1014" spans="2:9" x14ac:dyDescent="0.25">
      <c r="B1014" s="502"/>
      <c r="C1014" s="503"/>
      <c r="D1014" s="503"/>
      <c r="E1014" s="503"/>
      <c r="F1014" s="502"/>
      <c r="G1014" s="502"/>
      <c r="H1014" s="502"/>
      <c r="I1014" s="504"/>
    </row>
    <row r="1015" spans="2:9" x14ac:dyDescent="0.25">
      <c r="B1015" s="502"/>
      <c r="C1015" s="503"/>
      <c r="D1015" s="503"/>
      <c r="E1015" s="503"/>
      <c r="F1015" s="502"/>
      <c r="G1015" s="502"/>
      <c r="H1015" s="502"/>
      <c r="I1015" s="504"/>
    </row>
    <row r="1016" spans="2:9" x14ac:dyDescent="0.25">
      <c r="B1016" s="502"/>
      <c r="C1016" s="503"/>
      <c r="D1016" s="503"/>
      <c r="E1016" s="503"/>
      <c r="F1016" s="502"/>
      <c r="G1016" s="502"/>
      <c r="H1016" s="502"/>
      <c r="I1016" s="504"/>
    </row>
    <row r="1017" spans="2:9" x14ac:dyDescent="0.25">
      <c r="B1017" s="502"/>
      <c r="C1017" s="503"/>
      <c r="D1017" s="503"/>
      <c r="E1017" s="503"/>
      <c r="F1017" s="502"/>
      <c r="G1017" s="502"/>
      <c r="H1017" s="502"/>
      <c r="I1017" s="504"/>
    </row>
    <row r="1018" spans="2:9" x14ac:dyDescent="0.25">
      <c r="B1018" s="502"/>
      <c r="C1018" s="503"/>
      <c r="D1018" s="503"/>
      <c r="E1018" s="503"/>
      <c r="F1018" s="502"/>
      <c r="G1018" s="502"/>
      <c r="H1018" s="502"/>
      <c r="I1018" s="504"/>
    </row>
    <row r="1019" spans="2:9" x14ac:dyDescent="0.25">
      <c r="B1019" s="502"/>
      <c r="C1019" s="503"/>
      <c r="D1019" s="503"/>
      <c r="E1019" s="503"/>
      <c r="F1019" s="502"/>
      <c r="G1019" s="502"/>
      <c r="H1019" s="502"/>
      <c r="I1019" s="504"/>
    </row>
    <row r="1020" spans="2:9" x14ac:dyDescent="0.25">
      <c r="B1020" s="502"/>
      <c r="C1020" s="503"/>
      <c r="D1020" s="503"/>
      <c r="E1020" s="503"/>
      <c r="F1020" s="502"/>
      <c r="G1020" s="502"/>
      <c r="H1020" s="502"/>
      <c r="I1020" s="504"/>
    </row>
    <row r="1021" spans="2:9" x14ac:dyDescent="0.25">
      <c r="B1021" s="502"/>
      <c r="C1021" s="503"/>
      <c r="D1021" s="503"/>
      <c r="E1021" s="503"/>
      <c r="F1021" s="502"/>
      <c r="G1021" s="502"/>
      <c r="H1021" s="502"/>
      <c r="I1021" s="504"/>
    </row>
    <row r="1022" spans="2:9" x14ac:dyDescent="0.25">
      <c r="B1022" s="502"/>
      <c r="C1022" s="503"/>
      <c r="D1022" s="503"/>
      <c r="E1022" s="503"/>
      <c r="F1022" s="502"/>
      <c r="G1022" s="502"/>
      <c r="H1022" s="502"/>
      <c r="I1022" s="504"/>
    </row>
    <row r="1023" spans="2:9" x14ac:dyDescent="0.25">
      <c r="B1023" s="502"/>
      <c r="C1023" s="503"/>
      <c r="D1023" s="503"/>
      <c r="E1023" s="503"/>
      <c r="F1023" s="502"/>
      <c r="G1023" s="502"/>
      <c r="H1023" s="502"/>
      <c r="I1023" s="504"/>
    </row>
    <row r="1024" spans="2:9" x14ac:dyDescent="0.25">
      <c r="B1024" s="502"/>
      <c r="C1024" s="503"/>
      <c r="D1024" s="503"/>
      <c r="E1024" s="503"/>
      <c r="F1024" s="502"/>
      <c r="G1024" s="502"/>
      <c r="H1024" s="502"/>
      <c r="I1024" s="504"/>
    </row>
    <row r="1025" spans="2:9" x14ac:dyDescent="0.25">
      <c r="B1025" s="502"/>
      <c r="C1025" s="503"/>
      <c r="D1025" s="503"/>
      <c r="E1025" s="503"/>
      <c r="F1025" s="502"/>
      <c r="G1025" s="502"/>
      <c r="H1025" s="502"/>
      <c r="I1025" s="504"/>
    </row>
    <row r="1026" spans="2:9" x14ac:dyDescent="0.25">
      <c r="B1026" s="502"/>
      <c r="C1026" s="503"/>
      <c r="D1026" s="503"/>
      <c r="E1026" s="503"/>
      <c r="F1026" s="502"/>
      <c r="G1026" s="502"/>
      <c r="H1026" s="502"/>
      <c r="I1026" s="504"/>
    </row>
    <row r="1027" spans="2:9" x14ac:dyDescent="0.25">
      <c r="B1027" s="502"/>
      <c r="C1027" s="503"/>
      <c r="D1027" s="503"/>
      <c r="E1027" s="503"/>
      <c r="F1027" s="502"/>
      <c r="G1027" s="502"/>
      <c r="H1027" s="502"/>
      <c r="I1027" s="504"/>
    </row>
    <row r="1028" spans="2:9" x14ac:dyDescent="0.25">
      <c r="B1028" s="502"/>
      <c r="C1028" s="503"/>
      <c r="D1028" s="503"/>
      <c r="E1028" s="503"/>
      <c r="F1028" s="502"/>
      <c r="G1028" s="502"/>
      <c r="H1028" s="502"/>
      <c r="I1028" s="504"/>
    </row>
    <row r="1029" spans="2:9" x14ac:dyDescent="0.25">
      <c r="B1029" s="502"/>
      <c r="C1029" s="503"/>
      <c r="D1029" s="503"/>
      <c r="E1029" s="503"/>
      <c r="F1029" s="502"/>
      <c r="G1029" s="502"/>
      <c r="H1029" s="502"/>
      <c r="I1029" s="504"/>
    </row>
    <row r="1030" spans="2:9" x14ac:dyDescent="0.25">
      <c r="B1030" s="502"/>
      <c r="C1030" s="503"/>
      <c r="D1030" s="503"/>
      <c r="E1030" s="503"/>
      <c r="F1030" s="502"/>
      <c r="G1030" s="502"/>
      <c r="H1030" s="502"/>
      <c r="I1030" s="504"/>
    </row>
    <row r="1031" spans="2:9" x14ac:dyDescent="0.25">
      <c r="B1031" s="502"/>
      <c r="C1031" s="503"/>
      <c r="D1031" s="503"/>
      <c r="E1031" s="503"/>
      <c r="F1031" s="502"/>
      <c r="G1031" s="502"/>
      <c r="H1031" s="502"/>
      <c r="I1031" s="504"/>
    </row>
    <row r="1032" spans="2:9" x14ac:dyDescent="0.25">
      <c r="B1032" s="502"/>
      <c r="C1032" s="503"/>
      <c r="D1032" s="503"/>
      <c r="E1032" s="503"/>
      <c r="F1032" s="502"/>
      <c r="G1032" s="502"/>
      <c r="H1032" s="502"/>
      <c r="I1032" s="504"/>
    </row>
    <row r="1033" spans="2:9" x14ac:dyDescent="0.25">
      <c r="B1033" s="502"/>
      <c r="C1033" s="503"/>
      <c r="D1033" s="503"/>
      <c r="E1033" s="503"/>
      <c r="F1033" s="502"/>
      <c r="G1033" s="502"/>
      <c r="H1033" s="502"/>
      <c r="I1033" s="504"/>
    </row>
    <row r="1034" spans="2:9" x14ac:dyDescent="0.25">
      <c r="B1034" s="502"/>
      <c r="C1034" s="503"/>
      <c r="D1034" s="503"/>
      <c r="E1034" s="503"/>
      <c r="F1034" s="502"/>
      <c r="G1034" s="502"/>
      <c r="H1034" s="502"/>
      <c r="I1034" s="504"/>
    </row>
    <row r="1035" spans="2:9" x14ac:dyDescent="0.25">
      <c r="B1035" s="502"/>
      <c r="C1035" s="503"/>
      <c r="D1035" s="503"/>
      <c r="E1035" s="503"/>
      <c r="F1035" s="502"/>
      <c r="G1035" s="502"/>
      <c r="H1035" s="502"/>
      <c r="I1035" s="504"/>
    </row>
    <row r="1036" spans="2:9" x14ac:dyDescent="0.25">
      <c r="B1036" s="502"/>
      <c r="C1036" s="503"/>
      <c r="D1036" s="503"/>
      <c r="E1036" s="503"/>
      <c r="F1036" s="502"/>
      <c r="G1036" s="502"/>
      <c r="H1036" s="502"/>
      <c r="I1036" s="504"/>
    </row>
    <row r="1037" spans="2:9" x14ac:dyDescent="0.25">
      <c r="B1037" s="502"/>
      <c r="C1037" s="503"/>
      <c r="D1037" s="503"/>
      <c r="E1037" s="503"/>
      <c r="F1037" s="502"/>
      <c r="G1037" s="502"/>
      <c r="H1037" s="502"/>
      <c r="I1037" s="504"/>
    </row>
    <row r="1038" spans="2:9" x14ac:dyDescent="0.25">
      <c r="B1038" s="502"/>
      <c r="C1038" s="503"/>
      <c r="D1038" s="503"/>
      <c r="E1038" s="503"/>
      <c r="F1038" s="502"/>
      <c r="G1038" s="502"/>
      <c r="H1038" s="502"/>
      <c r="I1038" s="504"/>
    </row>
    <row r="1039" spans="2:9" x14ac:dyDescent="0.25">
      <c r="B1039" s="502"/>
      <c r="C1039" s="503"/>
      <c r="D1039" s="503"/>
      <c r="E1039" s="503"/>
      <c r="F1039" s="502"/>
      <c r="G1039" s="502"/>
      <c r="H1039" s="502"/>
      <c r="I1039" s="504"/>
    </row>
    <row r="1040" spans="2:9" x14ac:dyDescent="0.25">
      <c r="B1040" s="502"/>
      <c r="C1040" s="503"/>
      <c r="D1040" s="503"/>
      <c r="E1040" s="503"/>
      <c r="F1040" s="502"/>
      <c r="G1040" s="502"/>
      <c r="H1040" s="502"/>
      <c r="I1040" s="504"/>
    </row>
    <row r="1041" spans="2:9" x14ac:dyDescent="0.25">
      <c r="B1041" s="502"/>
      <c r="C1041" s="503"/>
      <c r="D1041" s="503"/>
      <c r="E1041" s="503"/>
      <c r="F1041" s="502"/>
      <c r="G1041" s="502"/>
      <c r="H1041" s="502"/>
      <c r="I1041" s="504"/>
    </row>
    <row r="1042" spans="2:9" x14ac:dyDescent="0.25">
      <c r="B1042" s="502"/>
      <c r="C1042" s="503"/>
      <c r="D1042" s="503"/>
      <c r="E1042" s="503"/>
      <c r="F1042" s="502"/>
      <c r="G1042" s="502"/>
      <c r="H1042" s="502"/>
      <c r="I1042" s="504"/>
    </row>
    <row r="1043" spans="2:9" x14ac:dyDescent="0.25">
      <c r="B1043" s="502"/>
      <c r="C1043" s="503"/>
      <c r="D1043" s="503"/>
      <c r="E1043" s="503"/>
      <c r="F1043" s="502"/>
      <c r="G1043" s="502"/>
      <c r="H1043" s="502"/>
      <c r="I1043" s="504"/>
    </row>
    <row r="1044" spans="2:9" x14ac:dyDescent="0.25">
      <c r="B1044" s="502"/>
      <c r="C1044" s="503"/>
      <c r="D1044" s="503"/>
      <c r="E1044" s="503"/>
      <c r="F1044" s="502"/>
      <c r="G1044" s="502"/>
      <c r="H1044" s="502"/>
      <c r="I1044" s="504"/>
    </row>
    <row r="1045" spans="2:9" x14ac:dyDescent="0.25">
      <c r="B1045" s="502"/>
      <c r="C1045" s="503"/>
      <c r="D1045" s="503"/>
      <c r="E1045" s="503"/>
      <c r="F1045" s="502"/>
      <c r="G1045" s="502"/>
      <c r="H1045" s="502"/>
      <c r="I1045" s="504"/>
    </row>
    <row r="1046" spans="2:9" x14ac:dyDescent="0.25">
      <c r="B1046" s="502"/>
      <c r="C1046" s="503"/>
      <c r="D1046" s="503"/>
      <c r="E1046" s="503"/>
      <c r="F1046" s="502"/>
      <c r="G1046" s="502"/>
      <c r="H1046" s="502"/>
      <c r="I1046" s="504"/>
    </row>
    <row r="1047" spans="2:9" x14ac:dyDescent="0.25">
      <c r="B1047" s="502"/>
      <c r="C1047" s="503"/>
      <c r="D1047" s="503"/>
      <c r="E1047" s="503"/>
      <c r="F1047" s="502"/>
      <c r="G1047" s="502"/>
      <c r="H1047" s="502"/>
      <c r="I1047" s="504"/>
    </row>
    <row r="1048" spans="2:9" x14ac:dyDescent="0.25">
      <c r="B1048" s="502"/>
      <c r="C1048" s="503"/>
      <c r="D1048" s="503"/>
      <c r="E1048" s="503"/>
      <c r="F1048" s="502"/>
      <c r="G1048" s="502"/>
      <c r="H1048" s="502"/>
      <c r="I1048" s="504"/>
    </row>
    <row r="1049" spans="2:9" x14ac:dyDescent="0.25">
      <c r="B1049" s="502"/>
      <c r="C1049" s="503"/>
      <c r="D1049" s="503"/>
      <c r="E1049" s="503"/>
      <c r="F1049" s="502"/>
      <c r="G1049" s="502"/>
      <c r="H1049" s="502"/>
      <c r="I1049" s="504"/>
    </row>
    <row r="1050" spans="2:9" x14ac:dyDescent="0.25">
      <c r="B1050" s="502"/>
      <c r="C1050" s="503"/>
      <c r="D1050" s="503"/>
      <c r="E1050" s="503"/>
      <c r="F1050" s="502"/>
      <c r="G1050" s="502"/>
      <c r="H1050" s="502"/>
      <c r="I1050" s="504"/>
    </row>
    <row r="1051" spans="2:9" x14ac:dyDescent="0.25">
      <c r="B1051" s="502"/>
      <c r="C1051" s="503"/>
      <c r="D1051" s="503"/>
      <c r="E1051" s="503"/>
      <c r="F1051" s="502"/>
      <c r="G1051" s="502"/>
      <c r="H1051" s="502"/>
      <c r="I1051" s="504"/>
    </row>
    <row r="1052" spans="2:9" x14ac:dyDescent="0.25">
      <c r="B1052" s="502"/>
      <c r="C1052" s="503"/>
      <c r="D1052" s="503"/>
      <c r="E1052" s="503"/>
      <c r="F1052" s="502"/>
      <c r="G1052" s="502"/>
      <c r="H1052" s="502"/>
      <c r="I1052" s="504"/>
    </row>
    <row r="1053" spans="2:9" x14ac:dyDescent="0.25">
      <c r="B1053" s="502"/>
      <c r="C1053" s="503"/>
      <c r="D1053" s="503"/>
      <c r="E1053" s="503"/>
      <c r="F1053" s="502"/>
      <c r="G1053" s="502"/>
      <c r="H1053" s="502"/>
      <c r="I1053" s="504"/>
    </row>
    <row r="1054" spans="2:9" x14ac:dyDescent="0.25">
      <c r="B1054" s="502"/>
      <c r="C1054" s="503"/>
      <c r="D1054" s="503"/>
      <c r="E1054" s="503"/>
      <c r="F1054" s="502"/>
      <c r="G1054" s="502"/>
      <c r="H1054" s="502"/>
      <c r="I1054" s="504"/>
    </row>
    <row r="1055" spans="2:9" x14ac:dyDescent="0.25">
      <c r="B1055" s="502"/>
      <c r="C1055" s="503"/>
      <c r="D1055" s="503"/>
      <c r="E1055" s="503"/>
      <c r="F1055" s="502"/>
      <c r="G1055" s="502"/>
      <c r="H1055" s="502"/>
      <c r="I1055" s="504"/>
    </row>
    <row r="1056" spans="2:9" x14ac:dyDescent="0.25">
      <c r="B1056" s="502"/>
      <c r="C1056" s="503"/>
      <c r="D1056" s="503"/>
      <c r="E1056" s="503"/>
      <c r="F1056" s="502"/>
      <c r="G1056" s="502"/>
      <c r="H1056" s="502"/>
      <c r="I1056" s="504"/>
    </row>
    <row r="1057" spans="2:9" x14ac:dyDescent="0.25">
      <c r="B1057" s="502"/>
      <c r="C1057" s="503"/>
      <c r="D1057" s="503"/>
      <c r="E1057" s="503"/>
      <c r="F1057" s="502"/>
      <c r="G1057" s="502"/>
      <c r="H1057" s="502"/>
      <c r="I1057" s="504"/>
    </row>
    <row r="1058" spans="2:9" x14ac:dyDescent="0.25">
      <c r="B1058" s="502"/>
      <c r="C1058" s="503"/>
      <c r="D1058" s="503"/>
      <c r="E1058" s="503"/>
      <c r="F1058" s="502"/>
      <c r="G1058" s="502"/>
      <c r="H1058" s="502"/>
      <c r="I1058" s="504"/>
    </row>
    <row r="1059" spans="2:9" x14ac:dyDescent="0.25">
      <c r="B1059" s="502"/>
      <c r="C1059" s="503"/>
      <c r="D1059" s="503"/>
      <c r="E1059" s="503"/>
      <c r="F1059" s="502"/>
      <c r="G1059" s="502"/>
      <c r="H1059" s="502"/>
      <c r="I1059" s="504"/>
    </row>
    <row r="1060" spans="2:9" x14ac:dyDescent="0.25">
      <c r="B1060" s="502"/>
      <c r="C1060" s="503"/>
      <c r="D1060" s="503"/>
      <c r="E1060" s="503"/>
      <c r="F1060" s="502"/>
      <c r="G1060" s="502"/>
      <c r="H1060" s="502"/>
      <c r="I1060" s="504"/>
    </row>
    <row r="1061" spans="2:9" x14ac:dyDescent="0.25">
      <c r="B1061" s="502"/>
      <c r="C1061" s="503"/>
      <c r="D1061" s="503"/>
      <c r="E1061" s="503"/>
      <c r="F1061" s="502"/>
      <c r="G1061" s="502"/>
      <c r="H1061" s="502"/>
      <c r="I1061" s="504"/>
    </row>
    <row r="1062" spans="2:9" x14ac:dyDescent="0.25">
      <c r="B1062" s="502"/>
      <c r="C1062" s="503"/>
      <c r="D1062" s="503"/>
      <c r="E1062" s="503"/>
      <c r="F1062" s="502"/>
      <c r="G1062" s="502"/>
      <c r="H1062" s="502"/>
      <c r="I1062" s="504"/>
    </row>
    <row r="1063" spans="2:9" x14ac:dyDescent="0.25">
      <c r="B1063" s="502"/>
      <c r="C1063" s="503"/>
      <c r="D1063" s="503"/>
      <c r="E1063" s="503"/>
      <c r="F1063" s="502"/>
      <c r="G1063" s="502"/>
      <c r="H1063" s="502"/>
      <c r="I1063" s="504"/>
    </row>
    <row r="1064" spans="2:9" x14ac:dyDescent="0.25">
      <c r="B1064" s="502"/>
      <c r="C1064" s="503"/>
      <c r="D1064" s="503"/>
      <c r="E1064" s="503"/>
      <c r="F1064" s="502"/>
      <c r="G1064" s="502"/>
      <c r="H1064" s="502"/>
      <c r="I1064" s="504"/>
    </row>
    <row r="1065" spans="2:9" x14ac:dyDescent="0.25">
      <c r="B1065" s="502"/>
      <c r="C1065" s="503"/>
      <c r="D1065" s="503"/>
      <c r="E1065" s="503"/>
      <c r="F1065" s="502"/>
      <c r="G1065" s="502"/>
      <c r="H1065" s="502"/>
      <c r="I1065" s="504"/>
    </row>
    <row r="1066" spans="2:9" x14ac:dyDescent="0.25">
      <c r="B1066" s="502"/>
      <c r="C1066" s="503"/>
      <c r="D1066" s="503"/>
      <c r="E1066" s="503"/>
      <c r="F1066" s="502"/>
      <c r="G1066" s="502"/>
      <c r="H1066" s="502"/>
      <c r="I1066" s="504"/>
    </row>
    <row r="1067" spans="2:9" x14ac:dyDescent="0.25">
      <c r="B1067" s="502"/>
      <c r="C1067" s="503"/>
      <c r="D1067" s="503"/>
      <c r="E1067" s="503"/>
      <c r="F1067" s="502"/>
      <c r="G1067" s="502"/>
      <c r="H1067" s="502"/>
      <c r="I1067" s="504"/>
    </row>
    <row r="1068" spans="2:9" x14ac:dyDescent="0.25">
      <c r="B1068" s="502"/>
      <c r="C1068" s="503"/>
      <c r="D1068" s="503"/>
      <c r="E1068" s="503"/>
      <c r="F1068" s="502"/>
      <c r="G1068" s="502"/>
      <c r="H1068" s="502"/>
      <c r="I1068" s="504"/>
    </row>
    <row r="1069" spans="2:9" x14ac:dyDescent="0.25">
      <c r="B1069" s="502"/>
      <c r="C1069" s="503"/>
      <c r="D1069" s="503"/>
      <c r="E1069" s="503"/>
      <c r="F1069" s="502"/>
      <c r="G1069" s="502"/>
      <c r="H1069" s="502"/>
      <c r="I1069" s="504"/>
    </row>
    <row r="1070" spans="2:9" x14ac:dyDescent="0.25">
      <c r="B1070" s="502"/>
      <c r="C1070" s="503"/>
      <c r="D1070" s="503"/>
      <c r="E1070" s="503"/>
      <c r="F1070" s="502"/>
      <c r="G1070" s="502"/>
      <c r="H1070" s="502"/>
      <c r="I1070" s="504"/>
    </row>
    <row r="1071" spans="2:9" x14ac:dyDescent="0.25">
      <c r="B1071" s="502"/>
      <c r="C1071" s="503"/>
      <c r="D1071" s="503"/>
      <c r="E1071" s="503"/>
      <c r="F1071" s="502"/>
      <c r="G1071" s="502"/>
      <c r="H1071" s="502"/>
      <c r="I1071" s="504"/>
    </row>
    <row r="1072" spans="2:9" x14ac:dyDescent="0.25">
      <c r="B1072" s="502"/>
      <c r="C1072" s="503"/>
      <c r="D1072" s="503"/>
      <c r="E1072" s="503"/>
      <c r="F1072" s="502"/>
      <c r="G1072" s="502"/>
      <c r="H1072" s="502"/>
      <c r="I1072" s="504"/>
    </row>
    <row r="1073" spans="2:9" x14ac:dyDescent="0.25">
      <c r="B1073" s="502"/>
      <c r="C1073" s="503"/>
      <c r="D1073" s="503"/>
      <c r="E1073" s="503"/>
      <c r="F1073" s="502"/>
      <c r="G1073" s="502"/>
      <c r="H1073" s="502"/>
      <c r="I1073" s="504"/>
    </row>
    <row r="1074" spans="2:9" x14ac:dyDescent="0.25">
      <c r="B1074" s="502"/>
      <c r="C1074" s="503"/>
      <c r="D1074" s="503"/>
      <c r="E1074" s="503"/>
      <c r="F1074" s="502"/>
      <c r="G1074" s="502"/>
      <c r="H1074" s="502"/>
      <c r="I1074" s="504"/>
    </row>
    <row r="1075" spans="2:9" x14ac:dyDescent="0.25">
      <c r="B1075" s="502"/>
      <c r="C1075" s="503"/>
      <c r="D1075" s="503"/>
      <c r="E1075" s="503"/>
      <c r="F1075" s="502"/>
      <c r="G1075" s="502"/>
      <c r="H1075" s="502"/>
      <c r="I1075" s="504"/>
    </row>
    <row r="1076" spans="2:9" x14ac:dyDescent="0.25">
      <c r="B1076" s="502"/>
      <c r="C1076" s="503"/>
      <c r="D1076" s="503"/>
      <c r="E1076" s="503"/>
      <c r="F1076" s="502"/>
      <c r="G1076" s="502"/>
      <c r="H1076" s="502"/>
      <c r="I1076" s="504"/>
    </row>
    <row r="1077" spans="2:9" x14ac:dyDescent="0.25">
      <c r="B1077" s="502"/>
      <c r="C1077" s="503"/>
      <c r="D1077" s="503"/>
      <c r="E1077" s="503"/>
      <c r="F1077" s="502"/>
      <c r="G1077" s="502"/>
      <c r="H1077" s="502"/>
      <c r="I1077" s="504"/>
    </row>
    <row r="1078" spans="2:9" x14ac:dyDescent="0.25">
      <c r="B1078" s="502"/>
      <c r="C1078" s="503"/>
      <c r="D1078" s="503"/>
      <c r="E1078" s="503"/>
      <c r="F1078" s="502"/>
      <c r="G1078" s="502"/>
      <c r="H1078" s="502"/>
      <c r="I1078" s="504"/>
    </row>
    <row r="1079" spans="2:9" x14ac:dyDescent="0.25">
      <c r="B1079" s="502"/>
      <c r="C1079" s="503"/>
      <c r="D1079" s="503"/>
      <c r="E1079" s="503"/>
      <c r="F1079" s="502"/>
      <c r="G1079" s="502"/>
      <c r="H1079" s="502"/>
      <c r="I1079" s="504"/>
    </row>
    <row r="1080" spans="2:9" x14ac:dyDescent="0.25">
      <c r="B1080" s="502"/>
      <c r="C1080" s="503"/>
      <c r="D1080" s="503"/>
      <c r="E1080" s="503"/>
      <c r="F1080" s="502"/>
      <c r="G1080" s="502"/>
      <c r="H1080" s="502"/>
      <c r="I1080" s="504"/>
    </row>
    <row r="1081" spans="2:9" x14ac:dyDescent="0.25">
      <c r="B1081" s="502"/>
      <c r="C1081" s="503"/>
      <c r="D1081" s="503"/>
      <c r="E1081" s="503"/>
      <c r="F1081" s="502"/>
      <c r="G1081" s="502"/>
      <c r="H1081" s="502"/>
      <c r="I1081" s="504"/>
    </row>
    <row r="1082" spans="2:9" x14ac:dyDescent="0.25">
      <c r="B1082" s="502"/>
      <c r="C1082" s="503"/>
      <c r="D1082" s="503"/>
      <c r="E1082" s="503"/>
      <c r="F1082" s="502"/>
      <c r="G1082" s="502"/>
      <c r="H1082" s="502"/>
      <c r="I1082" s="504"/>
    </row>
    <row r="1083" spans="2:9" x14ac:dyDescent="0.25">
      <c r="B1083" s="502"/>
      <c r="C1083" s="503"/>
      <c r="D1083" s="503"/>
      <c r="E1083" s="503"/>
      <c r="F1083" s="502"/>
      <c r="G1083" s="502"/>
      <c r="H1083" s="502"/>
      <c r="I1083" s="504"/>
    </row>
    <row r="1084" spans="2:9" x14ac:dyDescent="0.25">
      <c r="B1084" s="502"/>
      <c r="C1084" s="503"/>
      <c r="D1084" s="503"/>
      <c r="E1084" s="503"/>
      <c r="F1084" s="502"/>
      <c r="G1084" s="502"/>
      <c r="H1084" s="502"/>
      <c r="I1084" s="504"/>
    </row>
    <row r="1085" spans="2:9" x14ac:dyDescent="0.25">
      <c r="B1085" s="502"/>
      <c r="C1085" s="503"/>
      <c r="D1085" s="503"/>
      <c r="E1085" s="503"/>
      <c r="F1085" s="502"/>
      <c r="G1085" s="502"/>
      <c r="H1085" s="502"/>
      <c r="I1085" s="504"/>
    </row>
    <row r="1086" spans="2:9" x14ac:dyDescent="0.25">
      <c r="B1086" s="502"/>
      <c r="C1086" s="503"/>
      <c r="D1086" s="503"/>
      <c r="E1086" s="503"/>
      <c r="F1086" s="502"/>
      <c r="G1086" s="502"/>
      <c r="H1086" s="502"/>
      <c r="I1086" s="504"/>
    </row>
    <row r="1087" spans="2:9" x14ac:dyDescent="0.25">
      <c r="B1087" s="502"/>
      <c r="C1087" s="503"/>
      <c r="D1087" s="503"/>
      <c r="E1087" s="503"/>
      <c r="F1087" s="502"/>
      <c r="G1087" s="502"/>
      <c r="H1087" s="502"/>
      <c r="I1087" s="504"/>
    </row>
    <row r="1088" spans="2:9" x14ac:dyDescent="0.25">
      <c r="B1088" s="502"/>
      <c r="C1088" s="503"/>
      <c r="D1088" s="503"/>
      <c r="E1088" s="503"/>
      <c r="F1088" s="502"/>
      <c r="G1088" s="502"/>
      <c r="H1088" s="502"/>
      <c r="I1088" s="504"/>
    </row>
    <row r="1089" spans="2:9" x14ac:dyDescent="0.25">
      <c r="B1089" s="502"/>
      <c r="C1089" s="503"/>
      <c r="D1089" s="503"/>
      <c r="E1089" s="503"/>
      <c r="F1089" s="502"/>
      <c r="G1089" s="502"/>
      <c r="H1089" s="502"/>
      <c r="I1089" s="504"/>
    </row>
    <row r="1090" spans="2:9" x14ac:dyDescent="0.25">
      <c r="B1090" s="502"/>
      <c r="C1090" s="503"/>
      <c r="D1090" s="503"/>
      <c r="E1090" s="503"/>
      <c r="F1090" s="502"/>
      <c r="G1090" s="502"/>
      <c r="H1090" s="502"/>
      <c r="I1090" s="504"/>
    </row>
    <row r="1091" spans="2:9" x14ac:dyDescent="0.25">
      <c r="B1091" s="502"/>
      <c r="C1091" s="503"/>
      <c r="D1091" s="503"/>
      <c r="E1091" s="503"/>
      <c r="F1091" s="502"/>
      <c r="G1091" s="502"/>
      <c r="H1091" s="502"/>
      <c r="I1091" s="504"/>
    </row>
    <row r="1092" spans="2:9" x14ac:dyDescent="0.25">
      <c r="B1092" s="502"/>
      <c r="C1092" s="503"/>
      <c r="D1092" s="503"/>
      <c r="E1092" s="503"/>
      <c r="F1092" s="502"/>
      <c r="G1092" s="502"/>
      <c r="H1092" s="502"/>
      <c r="I1092" s="504"/>
    </row>
    <row r="1093" spans="2:9" x14ac:dyDescent="0.25">
      <c r="B1093" s="502"/>
      <c r="C1093" s="503"/>
      <c r="D1093" s="503"/>
      <c r="E1093" s="503"/>
      <c r="F1093" s="502"/>
      <c r="G1093" s="502"/>
      <c r="H1093" s="502"/>
      <c r="I1093" s="504"/>
    </row>
    <row r="1094" spans="2:9" x14ac:dyDescent="0.25">
      <c r="B1094" s="502"/>
      <c r="C1094" s="503"/>
      <c r="D1094" s="503"/>
      <c r="E1094" s="503"/>
      <c r="F1094" s="502"/>
      <c r="G1094" s="502"/>
      <c r="H1094" s="502"/>
      <c r="I1094" s="504"/>
    </row>
    <row r="1095" spans="2:9" x14ac:dyDescent="0.25">
      <c r="B1095" s="502"/>
      <c r="C1095" s="503"/>
      <c r="D1095" s="503"/>
      <c r="E1095" s="503"/>
      <c r="F1095" s="502"/>
      <c r="G1095" s="502"/>
      <c r="H1095" s="502"/>
      <c r="I1095" s="504"/>
    </row>
    <row r="1096" spans="2:9" x14ac:dyDescent="0.25">
      <c r="B1096" s="502"/>
      <c r="C1096" s="503"/>
      <c r="D1096" s="503"/>
      <c r="E1096" s="503"/>
      <c r="F1096" s="502"/>
      <c r="G1096" s="502"/>
      <c r="H1096" s="502"/>
      <c r="I1096" s="504"/>
    </row>
    <row r="1097" spans="2:9" x14ac:dyDescent="0.25">
      <c r="B1097" s="502"/>
      <c r="C1097" s="503"/>
      <c r="D1097" s="503"/>
      <c r="E1097" s="503"/>
      <c r="F1097" s="502"/>
      <c r="G1097" s="502"/>
      <c r="H1097" s="502"/>
      <c r="I1097" s="504"/>
    </row>
    <row r="1098" spans="2:9" x14ac:dyDescent="0.25">
      <c r="B1098" s="502"/>
      <c r="C1098" s="503"/>
      <c r="D1098" s="503"/>
      <c r="E1098" s="503"/>
      <c r="F1098" s="502"/>
      <c r="G1098" s="502"/>
      <c r="H1098" s="502"/>
      <c r="I1098" s="504"/>
    </row>
    <row r="1099" spans="2:9" x14ac:dyDescent="0.25">
      <c r="B1099" s="502"/>
      <c r="C1099" s="503"/>
      <c r="D1099" s="503"/>
      <c r="E1099" s="503"/>
      <c r="F1099" s="502"/>
      <c r="G1099" s="502"/>
      <c r="H1099" s="502"/>
      <c r="I1099" s="504"/>
    </row>
    <row r="1100" spans="2:9" x14ac:dyDescent="0.25">
      <c r="B1100" s="502"/>
      <c r="C1100" s="503"/>
      <c r="D1100" s="503"/>
      <c r="E1100" s="503"/>
      <c r="F1100" s="502"/>
      <c r="G1100" s="502"/>
      <c r="H1100" s="502"/>
      <c r="I1100" s="504"/>
    </row>
    <row r="1101" spans="2:9" x14ac:dyDescent="0.25">
      <c r="B1101" s="502"/>
      <c r="C1101" s="503"/>
      <c r="D1101" s="503"/>
      <c r="E1101" s="503"/>
      <c r="F1101" s="502"/>
      <c r="G1101" s="502"/>
      <c r="H1101" s="502"/>
      <c r="I1101" s="504"/>
    </row>
    <row r="1102" spans="2:9" x14ac:dyDescent="0.25">
      <c r="B1102" s="502"/>
      <c r="C1102" s="503"/>
      <c r="D1102" s="503"/>
      <c r="E1102" s="503"/>
      <c r="F1102" s="502"/>
      <c r="G1102" s="502"/>
      <c r="H1102" s="502"/>
      <c r="I1102" s="504"/>
    </row>
    <row r="1103" spans="2:9" x14ac:dyDescent="0.25">
      <c r="B1103" s="502"/>
      <c r="C1103" s="503"/>
      <c r="D1103" s="503"/>
      <c r="E1103" s="503"/>
      <c r="F1103" s="502"/>
      <c r="G1103" s="502"/>
      <c r="H1103" s="502"/>
      <c r="I1103" s="504"/>
    </row>
    <row r="1104" spans="2:9" x14ac:dyDescent="0.25">
      <c r="B1104" s="502"/>
      <c r="C1104" s="503"/>
      <c r="D1104" s="503"/>
      <c r="E1104" s="503"/>
      <c r="F1104" s="502"/>
      <c r="G1104" s="502"/>
      <c r="H1104" s="502"/>
      <c r="I1104" s="504"/>
    </row>
    <row r="1105" spans="2:9" x14ac:dyDescent="0.25">
      <c r="B1105" s="502"/>
      <c r="C1105" s="503"/>
      <c r="D1105" s="503"/>
      <c r="E1105" s="503"/>
      <c r="F1105" s="502"/>
      <c r="G1105" s="502"/>
      <c r="H1105" s="502"/>
      <c r="I1105" s="504"/>
    </row>
    <row r="1106" spans="2:9" x14ac:dyDescent="0.25">
      <c r="B1106" s="502"/>
      <c r="C1106" s="503"/>
      <c r="D1106" s="503"/>
      <c r="E1106" s="503"/>
      <c r="F1106" s="502"/>
      <c r="G1106" s="502"/>
      <c r="H1106" s="502"/>
      <c r="I1106" s="504"/>
    </row>
    <row r="1107" spans="2:9" x14ac:dyDescent="0.25">
      <c r="B1107" s="502"/>
      <c r="C1107" s="503"/>
      <c r="D1107" s="503"/>
      <c r="E1107" s="503"/>
      <c r="F1107" s="502"/>
      <c r="G1107" s="502"/>
      <c r="H1107" s="502"/>
      <c r="I1107" s="504"/>
    </row>
    <row r="1108" spans="2:9" x14ac:dyDescent="0.25">
      <c r="B1108" s="502"/>
      <c r="C1108" s="503"/>
      <c r="D1108" s="503"/>
      <c r="E1108" s="503"/>
      <c r="F1108" s="502"/>
      <c r="G1108" s="502"/>
      <c r="H1108" s="502"/>
      <c r="I1108" s="504"/>
    </row>
    <row r="1109" spans="2:9" x14ac:dyDescent="0.25">
      <c r="B1109" s="502"/>
      <c r="C1109" s="503"/>
      <c r="D1109" s="503"/>
      <c r="E1109" s="503"/>
      <c r="F1109" s="502"/>
      <c r="G1109" s="502"/>
      <c r="H1109" s="502"/>
      <c r="I1109" s="504"/>
    </row>
    <row r="1110" spans="2:9" x14ac:dyDescent="0.25">
      <c r="B1110" s="502"/>
      <c r="C1110" s="503"/>
      <c r="D1110" s="503"/>
      <c r="E1110" s="503"/>
      <c r="F1110" s="502"/>
      <c r="G1110" s="502"/>
      <c r="H1110" s="502"/>
      <c r="I1110" s="504"/>
    </row>
    <row r="1111" spans="2:9" x14ac:dyDescent="0.25">
      <c r="B1111" s="502"/>
      <c r="C1111" s="503"/>
      <c r="D1111" s="503"/>
      <c r="E1111" s="503"/>
      <c r="F1111" s="502"/>
      <c r="G1111" s="502"/>
      <c r="H1111" s="502"/>
      <c r="I1111" s="504"/>
    </row>
    <row r="1112" spans="2:9" x14ac:dyDescent="0.25">
      <c r="B1112" s="502"/>
      <c r="C1112" s="503"/>
      <c r="D1112" s="503"/>
      <c r="E1112" s="503"/>
      <c r="F1112" s="502"/>
      <c r="G1112" s="502"/>
      <c r="H1112" s="502"/>
      <c r="I1112" s="504"/>
    </row>
    <row r="1113" spans="2:9" x14ac:dyDescent="0.25">
      <c r="B1113" s="502"/>
      <c r="C1113" s="503"/>
      <c r="D1113" s="503"/>
      <c r="E1113" s="503"/>
      <c r="F1113" s="502"/>
      <c r="G1113" s="502"/>
      <c r="H1113" s="502"/>
      <c r="I1113" s="504"/>
    </row>
    <row r="1114" spans="2:9" x14ac:dyDescent="0.25">
      <c r="B1114" s="502"/>
      <c r="C1114" s="503"/>
      <c r="D1114" s="503"/>
      <c r="E1114" s="503"/>
      <c r="F1114" s="502"/>
      <c r="G1114" s="502"/>
      <c r="H1114" s="502"/>
      <c r="I1114" s="504"/>
    </row>
    <row r="1115" spans="2:9" x14ac:dyDescent="0.25">
      <c r="B1115" s="502"/>
      <c r="C1115" s="503"/>
      <c r="D1115" s="503"/>
      <c r="E1115" s="503"/>
      <c r="F1115" s="502"/>
      <c r="G1115" s="502"/>
      <c r="H1115" s="502"/>
      <c r="I1115" s="504"/>
    </row>
    <row r="1116" spans="2:9" x14ac:dyDescent="0.25">
      <c r="B1116" s="502"/>
      <c r="C1116" s="503"/>
      <c r="D1116" s="503"/>
      <c r="E1116" s="503"/>
      <c r="F1116" s="502"/>
      <c r="G1116" s="502"/>
      <c r="H1116" s="502"/>
      <c r="I1116" s="504"/>
    </row>
    <row r="1117" spans="2:9" x14ac:dyDescent="0.25">
      <c r="B1117" s="502"/>
      <c r="C1117" s="503"/>
      <c r="D1117" s="503"/>
      <c r="E1117" s="503"/>
      <c r="F1117" s="502"/>
      <c r="G1117" s="502"/>
      <c r="H1117" s="502"/>
      <c r="I1117" s="504"/>
    </row>
    <row r="1118" spans="2:9" x14ac:dyDescent="0.25">
      <c r="B1118" s="502"/>
      <c r="C1118" s="503"/>
      <c r="D1118" s="503"/>
      <c r="E1118" s="503"/>
      <c r="F1118" s="502"/>
      <c r="G1118" s="502"/>
      <c r="H1118" s="502"/>
      <c r="I1118" s="504"/>
    </row>
    <row r="1119" spans="2:9" x14ac:dyDescent="0.25">
      <c r="B1119" s="502"/>
      <c r="C1119" s="503"/>
      <c r="D1119" s="503"/>
      <c r="E1119" s="503"/>
      <c r="F1119" s="502"/>
      <c r="G1119" s="502"/>
      <c r="H1119" s="502"/>
      <c r="I1119" s="504"/>
    </row>
    <row r="1120" spans="2:9" x14ac:dyDescent="0.25">
      <c r="B1120" s="502"/>
      <c r="C1120" s="503"/>
      <c r="D1120" s="503"/>
      <c r="E1120" s="503"/>
      <c r="F1120" s="502"/>
      <c r="G1120" s="502"/>
      <c r="H1120" s="502"/>
      <c r="I1120" s="504"/>
    </row>
    <row r="1121" spans="2:9" x14ac:dyDescent="0.25">
      <c r="B1121" s="502"/>
      <c r="C1121" s="503"/>
      <c r="D1121" s="503"/>
      <c r="E1121" s="503"/>
      <c r="F1121" s="502"/>
      <c r="G1121" s="502"/>
      <c r="H1121" s="502"/>
      <c r="I1121" s="504"/>
    </row>
    <row r="1122" spans="2:9" x14ac:dyDescent="0.25">
      <c r="B1122" s="502"/>
      <c r="C1122" s="503"/>
      <c r="D1122" s="503"/>
      <c r="E1122" s="503"/>
      <c r="F1122" s="502"/>
      <c r="G1122" s="502"/>
      <c r="H1122" s="502"/>
      <c r="I1122" s="504"/>
    </row>
    <row r="1123" spans="2:9" x14ac:dyDescent="0.25">
      <c r="B1123" s="502"/>
      <c r="C1123" s="503"/>
      <c r="D1123" s="503"/>
      <c r="E1123" s="503"/>
      <c r="F1123" s="502"/>
      <c r="G1123" s="502"/>
      <c r="H1123" s="502"/>
      <c r="I1123" s="504"/>
    </row>
    <row r="1124" spans="2:9" x14ac:dyDescent="0.25">
      <c r="B1124" s="502"/>
      <c r="C1124" s="503"/>
      <c r="D1124" s="503"/>
      <c r="E1124" s="503"/>
      <c r="F1124" s="502"/>
      <c r="G1124" s="502"/>
      <c r="H1124" s="502"/>
      <c r="I1124" s="504"/>
    </row>
    <row r="1125" spans="2:9" x14ac:dyDescent="0.25">
      <c r="B1125" s="502"/>
      <c r="C1125" s="503"/>
      <c r="D1125" s="503"/>
      <c r="E1125" s="503"/>
      <c r="F1125" s="502"/>
      <c r="G1125" s="502"/>
      <c r="H1125" s="502"/>
      <c r="I1125" s="504"/>
    </row>
    <row r="1126" spans="2:9" x14ac:dyDescent="0.25">
      <c r="B1126" s="502"/>
      <c r="C1126" s="503"/>
      <c r="D1126" s="503"/>
      <c r="E1126" s="503"/>
      <c r="F1126" s="502"/>
      <c r="G1126" s="502"/>
      <c r="H1126" s="502"/>
      <c r="I1126" s="504"/>
    </row>
    <row r="1127" spans="2:9" x14ac:dyDescent="0.25">
      <c r="B1127" s="502"/>
      <c r="C1127" s="503"/>
      <c r="D1127" s="503"/>
      <c r="E1127" s="503"/>
      <c r="F1127" s="502"/>
      <c r="G1127" s="502"/>
      <c r="H1127" s="502"/>
      <c r="I1127" s="504"/>
    </row>
    <row r="1128" spans="2:9" x14ac:dyDescent="0.25">
      <c r="B1128" s="502"/>
      <c r="C1128" s="503"/>
      <c r="D1128" s="503"/>
      <c r="E1128" s="503"/>
      <c r="F1128" s="502"/>
      <c r="G1128" s="502"/>
      <c r="H1128" s="502"/>
      <c r="I1128" s="504"/>
    </row>
    <row r="1129" spans="2:9" x14ac:dyDescent="0.25">
      <c r="B1129" s="502"/>
      <c r="C1129" s="503"/>
      <c r="D1129" s="503"/>
      <c r="E1129" s="503"/>
      <c r="F1129" s="502"/>
      <c r="G1129" s="502"/>
      <c r="H1129" s="502"/>
      <c r="I1129" s="504"/>
    </row>
    <row r="1130" spans="2:9" x14ac:dyDescent="0.25">
      <c r="B1130" s="502"/>
      <c r="C1130" s="503"/>
      <c r="D1130" s="503"/>
      <c r="E1130" s="503"/>
      <c r="F1130" s="502"/>
      <c r="G1130" s="502"/>
      <c r="H1130" s="502"/>
      <c r="I1130" s="504"/>
    </row>
    <row r="1131" spans="2:9" x14ac:dyDescent="0.25">
      <c r="B1131" s="502"/>
      <c r="C1131" s="503"/>
      <c r="D1131" s="503"/>
      <c r="E1131" s="503"/>
      <c r="F1131" s="502"/>
      <c r="G1131" s="502"/>
      <c r="H1131" s="502"/>
      <c r="I1131" s="504"/>
    </row>
    <row r="1132" spans="2:9" x14ac:dyDescent="0.25">
      <c r="B1132" s="502"/>
      <c r="C1132" s="503"/>
      <c r="D1132" s="503"/>
      <c r="E1132" s="503"/>
      <c r="F1132" s="502"/>
      <c r="G1132" s="502"/>
      <c r="H1132" s="502"/>
      <c r="I1132" s="504"/>
    </row>
    <row r="1133" spans="2:9" x14ac:dyDescent="0.25">
      <c r="B1133" s="502"/>
      <c r="C1133" s="503"/>
      <c r="D1133" s="503"/>
      <c r="E1133" s="503"/>
      <c r="F1133" s="502"/>
      <c r="G1133" s="502"/>
      <c r="H1133" s="502"/>
      <c r="I1133" s="504"/>
    </row>
    <row r="1134" spans="2:9" x14ac:dyDescent="0.25">
      <c r="B1134" s="502"/>
      <c r="C1134" s="503"/>
      <c r="D1134" s="503"/>
      <c r="E1134" s="503"/>
      <c r="F1134" s="502"/>
      <c r="G1134" s="502"/>
      <c r="H1134" s="502"/>
      <c r="I1134" s="504"/>
    </row>
    <row r="1135" spans="2:9" x14ac:dyDescent="0.25">
      <c r="B1135" s="502"/>
      <c r="C1135" s="503"/>
      <c r="D1135" s="503"/>
      <c r="E1135" s="503"/>
      <c r="F1135" s="502"/>
      <c r="G1135" s="502"/>
      <c r="H1135" s="502"/>
      <c r="I1135" s="504"/>
    </row>
    <row r="1136" spans="2:9" x14ac:dyDescent="0.25">
      <c r="B1136" s="502"/>
      <c r="C1136" s="503"/>
      <c r="D1136" s="503"/>
      <c r="E1136" s="503"/>
      <c r="F1136" s="502"/>
      <c r="G1136" s="502"/>
      <c r="H1136" s="502"/>
      <c r="I1136" s="504"/>
    </row>
    <row r="1137" spans="2:9" x14ac:dyDescent="0.25">
      <c r="B1137" s="502"/>
      <c r="C1137" s="503"/>
      <c r="D1137" s="503"/>
      <c r="E1137" s="503"/>
      <c r="F1137" s="502"/>
      <c r="G1137" s="502"/>
      <c r="H1137" s="502"/>
      <c r="I1137" s="504"/>
    </row>
    <row r="1138" spans="2:9" x14ac:dyDescent="0.25">
      <c r="B1138" s="502"/>
      <c r="C1138" s="503"/>
      <c r="D1138" s="503"/>
      <c r="E1138" s="503"/>
      <c r="F1138" s="502"/>
      <c r="G1138" s="502"/>
      <c r="H1138" s="502"/>
      <c r="I1138" s="504"/>
    </row>
    <row r="1139" spans="2:9" x14ac:dyDescent="0.25">
      <c r="B1139" s="502"/>
      <c r="C1139" s="503"/>
      <c r="D1139" s="503"/>
      <c r="E1139" s="503"/>
      <c r="F1139" s="502"/>
      <c r="G1139" s="502"/>
      <c r="H1139" s="502"/>
      <c r="I1139" s="504"/>
    </row>
    <row r="1140" spans="2:9" x14ac:dyDescent="0.25">
      <c r="B1140" s="502"/>
      <c r="C1140" s="503"/>
      <c r="D1140" s="503"/>
      <c r="E1140" s="503"/>
      <c r="F1140" s="502"/>
      <c r="G1140" s="502"/>
      <c r="H1140" s="502"/>
      <c r="I1140" s="504"/>
    </row>
    <row r="1141" spans="2:9" x14ac:dyDescent="0.25">
      <c r="B1141" s="502"/>
      <c r="C1141" s="503"/>
      <c r="D1141" s="503"/>
      <c r="E1141" s="503"/>
      <c r="F1141" s="502"/>
      <c r="G1141" s="502"/>
      <c r="H1141" s="502"/>
      <c r="I1141" s="504"/>
    </row>
    <row r="1142" spans="2:9" x14ac:dyDescent="0.25">
      <c r="B1142" s="502"/>
      <c r="C1142" s="503"/>
      <c r="D1142" s="503"/>
      <c r="E1142" s="503"/>
      <c r="F1142" s="502"/>
      <c r="G1142" s="502"/>
      <c r="H1142" s="502"/>
      <c r="I1142" s="504"/>
    </row>
    <row r="1143" spans="2:9" x14ac:dyDescent="0.25">
      <c r="B1143" s="502"/>
      <c r="C1143" s="503"/>
      <c r="D1143" s="503"/>
      <c r="E1143" s="503"/>
      <c r="F1143" s="502"/>
      <c r="G1143" s="502"/>
      <c r="H1143" s="502"/>
      <c r="I1143" s="504"/>
    </row>
    <row r="1144" spans="2:9" x14ac:dyDescent="0.25">
      <c r="B1144" s="502"/>
      <c r="C1144" s="503"/>
      <c r="D1144" s="503"/>
      <c r="E1144" s="503"/>
      <c r="F1144" s="502"/>
      <c r="G1144" s="502"/>
      <c r="H1144" s="502"/>
      <c r="I1144" s="504"/>
    </row>
    <row r="1145" spans="2:9" x14ac:dyDescent="0.25">
      <c r="B1145" s="502"/>
      <c r="C1145" s="503"/>
      <c r="D1145" s="503"/>
      <c r="E1145" s="503"/>
      <c r="F1145" s="502"/>
      <c r="G1145" s="502"/>
      <c r="H1145" s="502"/>
      <c r="I1145" s="504"/>
    </row>
    <row r="1146" spans="2:9" x14ac:dyDescent="0.25">
      <c r="B1146" s="502"/>
      <c r="C1146" s="503"/>
      <c r="D1146" s="503"/>
      <c r="E1146" s="503"/>
      <c r="F1146" s="502"/>
      <c r="G1146" s="502"/>
      <c r="H1146" s="502"/>
      <c r="I1146" s="504"/>
    </row>
    <row r="1147" spans="2:9" x14ac:dyDescent="0.25">
      <c r="B1147" s="502"/>
      <c r="C1147" s="503"/>
      <c r="D1147" s="503"/>
      <c r="E1147" s="503"/>
      <c r="F1147" s="502"/>
      <c r="G1147" s="502"/>
      <c r="H1147" s="502"/>
      <c r="I1147" s="504"/>
    </row>
    <row r="1148" spans="2:9" x14ac:dyDescent="0.25">
      <c r="B1148" s="502"/>
      <c r="C1148" s="503"/>
      <c r="D1148" s="503"/>
      <c r="E1148" s="503"/>
      <c r="F1148" s="502"/>
      <c r="G1148" s="502"/>
      <c r="H1148" s="502"/>
      <c r="I1148" s="504"/>
    </row>
    <row r="1149" spans="2:9" x14ac:dyDescent="0.25">
      <c r="B1149" s="502"/>
      <c r="C1149" s="503"/>
      <c r="D1149" s="503"/>
      <c r="E1149" s="503"/>
      <c r="F1149" s="502"/>
      <c r="G1149" s="502"/>
      <c r="H1149" s="502"/>
      <c r="I1149" s="504"/>
    </row>
    <row r="1150" spans="2:9" x14ac:dyDescent="0.25">
      <c r="B1150" s="502"/>
      <c r="C1150" s="503"/>
      <c r="D1150" s="503"/>
      <c r="E1150" s="503"/>
      <c r="F1150" s="502"/>
      <c r="G1150" s="502"/>
      <c r="H1150" s="502"/>
      <c r="I1150" s="504"/>
    </row>
    <row r="1151" spans="2:9" x14ac:dyDescent="0.25">
      <c r="B1151" s="502"/>
      <c r="C1151" s="503"/>
      <c r="D1151" s="503"/>
      <c r="E1151" s="503"/>
      <c r="F1151" s="502"/>
      <c r="G1151" s="502"/>
      <c r="H1151" s="502"/>
      <c r="I1151" s="504"/>
    </row>
    <row r="1152" spans="2:9" x14ac:dyDescent="0.25">
      <c r="B1152" s="502"/>
      <c r="C1152" s="503"/>
      <c r="D1152" s="503"/>
      <c r="E1152" s="503"/>
      <c r="F1152" s="502"/>
      <c r="G1152" s="502"/>
      <c r="H1152" s="502"/>
      <c r="I1152" s="504"/>
    </row>
    <row r="1153" spans="2:9" x14ac:dyDescent="0.25">
      <c r="B1153" s="502"/>
      <c r="C1153" s="503"/>
      <c r="D1153" s="503"/>
      <c r="E1153" s="503"/>
      <c r="F1153" s="502"/>
      <c r="G1153" s="502"/>
      <c r="H1153" s="502"/>
      <c r="I1153" s="504"/>
    </row>
    <row r="1154" spans="2:9" x14ac:dyDescent="0.25">
      <c r="B1154" s="502"/>
      <c r="C1154" s="503"/>
      <c r="D1154" s="503"/>
      <c r="E1154" s="503"/>
      <c r="F1154" s="502"/>
      <c r="G1154" s="502"/>
      <c r="H1154" s="502"/>
      <c r="I1154" s="504"/>
    </row>
    <row r="1155" spans="2:9" x14ac:dyDescent="0.25">
      <c r="B1155" s="502"/>
      <c r="C1155" s="503"/>
      <c r="D1155" s="503"/>
      <c r="E1155" s="503"/>
      <c r="F1155" s="502"/>
      <c r="G1155" s="502"/>
      <c r="H1155" s="502"/>
      <c r="I1155" s="504"/>
    </row>
    <row r="1156" spans="2:9" x14ac:dyDescent="0.25">
      <c r="B1156" s="502"/>
      <c r="C1156" s="503"/>
      <c r="D1156" s="503"/>
      <c r="E1156" s="503"/>
      <c r="F1156" s="502"/>
      <c r="G1156" s="502"/>
      <c r="H1156" s="502"/>
      <c r="I1156" s="504"/>
    </row>
    <row r="1157" spans="2:9" x14ac:dyDescent="0.25">
      <c r="B1157" s="502"/>
      <c r="C1157" s="503"/>
      <c r="D1157" s="503"/>
      <c r="E1157" s="503"/>
      <c r="F1157" s="502"/>
      <c r="G1157" s="502"/>
      <c r="H1157" s="502"/>
      <c r="I1157" s="504"/>
    </row>
    <row r="1158" spans="2:9" x14ac:dyDescent="0.25">
      <c r="B1158" s="502"/>
      <c r="C1158" s="503"/>
      <c r="D1158" s="503"/>
      <c r="E1158" s="503"/>
      <c r="F1158" s="502"/>
      <c r="G1158" s="502"/>
      <c r="H1158" s="502"/>
      <c r="I1158" s="504"/>
    </row>
    <row r="1159" spans="2:9" x14ac:dyDescent="0.25">
      <c r="B1159" s="502"/>
      <c r="C1159" s="503"/>
      <c r="D1159" s="503"/>
      <c r="E1159" s="503"/>
      <c r="F1159" s="502"/>
      <c r="G1159" s="502"/>
      <c r="H1159" s="502"/>
      <c r="I1159" s="504"/>
    </row>
    <row r="1160" spans="2:9" x14ac:dyDescent="0.25">
      <c r="B1160" s="502"/>
      <c r="C1160" s="503"/>
      <c r="D1160" s="503"/>
      <c r="E1160" s="503"/>
      <c r="F1160" s="502"/>
      <c r="G1160" s="502"/>
      <c r="H1160" s="502"/>
      <c r="I1160" s="504"/>
    </row>
    <row r="1161" spans="2:9" x14ac:dyDescent="0.25">
      <c r="B1161" s="502"/>
      <c r="C1161" s="503"/>
      <c r="D1161" s="503"/>
      <c r="E1161" s="503"/>
      <c r="F1161" s="502"/>
      <c r="G1161" s="502"/>
      <c r="H1161" s="502"/>
      <c r="I1161" s="504"/>
    </row>
    <row r="1162" spans="2:9" x14ac:dyDescent="0.25">
      <c r="B1162" s="502"/>
      <c r="C1162" s="503"/>
      <c r="D1162" s="503"/>
      <c r="E1162" s="503"/>
      <c r="F1162" s="502"/>
      <c r="G1162" s="502"/>
      <c r="H1162" s="502"/>
      <c r="I1162" s="504"/>
    </row>
    <row r="1163" spans="2:9" x14ac:dyDescent="0.25">
      <c r="B1163" s="502"/>
      <c r="C1163" s="503"/>
      <c r="D1163" s="503"/>
      <c r="E1163" s="503"/>
      <c r="F1163" s="502"/>
      <c r="G1163" s="502"/>
      <c r="H1163" s="502"/>
      <c r="I1163" s="504"/>
    </row>
    <row r="1164" spans="2:9" x14ac:dyDescent="0.25">
      <c r="B1164" s="502"/>
      <c r="C1164" s="503"/>
      <c r="D1164" s="503"/>
      <c r="E1164" s="503"/>
      <c r="F1164" s="502"/>
      <c r="G1164" s="502"/>
      <c r="H1164" s="502"/>
      <c r="I1164" s="504"/>
    </row>
    <row r="1165" spans="2:9" x14ac:dyDescent="0.25">
      <c r="B1165" s="502"/>
      <c r="C1165" s="503"/>
      <c r="D1165" s="503"/>
      <c r="E1165" s="503"/>
      <c r="F1165" s="502"/>
      <c r="G1165" s="502"/>
      <c r="H1165" s="502"/>
      <c r="I1165" s="504"/>
    </row>
    <row r="1166" spans="2:9" x14ac:dyDescent="0.25">
      <c r="B1166" s="502"/>
      <c r="C1166" s="503"/>
      <c r="D1166" s="503"/>
      <c r="E1166" s="503"/>
      <c r="F1166" s="502"/>
      <c r="G1166" s="502"/>
      <c r="H1166" s="502"/>
      <c r="I1166" s="504"/>
    </row>
    <row r="1167" spans="2:9" x14ac:dyDescent="0.25">
      <c r="B1167" s="502"/>
      <c r="C1167" s="503"/>
      <c r="D1167" s="503"/>
      <c r="E1167" s="503"/>
      <c r="F1167" s="502"/>
      <c r="G1167" s="502"/>
      <c r="H1167" s="502"/>
      <c r="I1167" s="504"/>
    </row>
    <row r="1168" spans="2:9" x14ac:dyDescent="0.25">
      <c r="B1168" s="502"/>
      <c r="C1168" s="503"/>
      <c r="D1168" s="503"/>
      <c r="E1168" s="503"/>
      <c r="F1168" s="502"/>
      <c r="G1168" s="502"/>
      <c r="H1168" s="502"/>
      <c r="I1168" s="504"/>
    </row>
    <row r="1169" spans="2:9" x14ac:dyDescent="0.25">
      <c r="B1169" s="502"/>
      <c r="C1169" s="503"/>
      <c r="D1169" s="503"/>
      <c r="E1169" s="503"/>
      <c r="F1169" s="502"/>
      <c r="G1169" s="502"/>
      <c r="H1169" s="502"/>
      <c r="I1169" s="504"/>
    </row>
    <row r="1170" spans="2:9" x14ac:dyDescent="0.25">
      <c r="B1170" s="502"/>
      <c r="C1170" s="503"/>
      <c r="D1170" s="503"/>
      <c r="E1170" s="503"/>
      <c r="F1170" s="502"/>
      <c r="G1170" s="502"/>
      <c r="H1170" s="502"/>
      <c r="I1170" s="504"/>
    </row>
    <row r="1171" spans="2:9" x14ac:dyDescent="0.25">
      <c r="B1171" s="502"/>
      <c r="C1171" s="503"/>
      <c r="D1171" s="503"/>
      <c r="E1171" s="503"/>
      <c r="F1171" s="502"/>
      <c r="G1171" s="502"/>
      <c r="H1171" s="502"/>
      <c r="I1171" s="504"/>
    </row>
    <row r="1172" spans="2:9" x14ac:dyDescent="0.25">
      <c r="B1172" s="502"/>
      <c r="C1172" s="503"/>
      <c r="D1172" s="503"/>
      <c r="E1172" s="503"/>
      <c r="F1172" s="502"/>
      <c r="G1172" s="502"/>
      <c r="H1172" s="502"/>
      <c r="I1172" s="504"/>
    </row>
    <row r="1173" spans="2:9" x14ac:dyDescent="0.25">
      <c r="B1173" s="502"/>
      <c r="C1173" s="503"/>
      <c r="D1173" s="503"/>
      <c r="E1173" s="503"/>
      <c r="F1173" s="502"/>
      <c r="G1173" s="502"/>
      <c r="H1173" s="502"/>
      <c r="I1173" s="504"/>
    </row>
    <row r="1174" spans="2:9" x14ac:dyDescent="0.25">
      <c r="B1174" s="502"/>
      <c r="C1174" s="503"/>
      <c r="D1174" s="503"/>
      <c r="E1174" s="503"/>
      <c r="F1174" s="502"/>
      <c r="G1174" s="502"/>
      <c r="H1174" s="502"/>
      <c r="I1174" s="504"/>
    </row>
    <row r="1175" spans="2:9" x14ac:dyDescent="0.25">
      <c r="B1175" s="502"/>
      <c r="C1175" s="503"/>
      <c r="D1175" s="503"/>
      <c r="E1175" s="503"/>
      <c r="F1175" s="502"/>
      <c r="G1175" s="502"/>
      <c r="H1175" s="502"/>
      <c r="I1175" s="504"/>
    </row>
    <row r="1176" spans="2:9" x14ac:dyDescent="0.25">
      <c r="B1176" s="502"/>
      <c r="C1176" s="503"/>
      <c r="D1176" s="503"/>
      <c r="E1176" s="503"/>
      <c r="F1176" s="502"/>
      <c r="G1176" s="502"/>
      <c r="H1176" s="502"/>
      <c r="I1176" s="504"/>
    </row>
    <row r="1177" spans="2:9" x14ac:dyDescent="0.25">
      <c r="B1177" s="502"/>
      <c r="C1177" s="503"/>
      <c r="D1177" s="503"/>
      <c r="E1177" s="503"/>
      <c r="F1177" s="502"/>
      <c r="G1177" s="502"/>
      <c r="H1177" s="502"/>
      <c r="I1177" s="504"/>
    </row>
    <row r="1178" spans="2:9" x14ac:dyDescent="0.25">
      <c r="B1178" s="502"/>
      <c r="C1178" s="503"/>
      <c r="D1178" s="503"/>
      <c r="E1178" s="503"/>
      <c r="F1178" s="502"/>
      <c r="G1178" s="502"/>
      <c r="H1178" s="502"/>
      <c r="I1178" s="504"/>
    </row>
    <row r="1179" spans="2:9" x14ac:dyDescent="0.25">
      <c r="B1179" s="502"/>
      <c r="C1179" s="503"/>
      <c r="D1179" s="503"/>
      <c r="E1179" s="503"/>
      <c r="F1179" s="502"/>
      <c r="G1179" s="502"/>
      <c r="H1179" s="502"/>
      <c r="I1179" s="504"/>
    </row>
    <row r="1180" spans="2:9" x14ac:dyDescent="0.25">
      <c r="B1180" s="502"/>
      <c r="C1180" s="503"/>
      <c r="D1180" s="503"/>
      <c r="E1180" s="503"/>
      <c r="F1180" s="502"/>
      <c r="G1180" s="502"/>
      <c r="H1180" s="502"/>
      <c r="I1180" s="504"/>
    </row>
    <row r="1181" spans="2:9" x14ac:dyDescent="0.25">
      <c r="B1181" s="502"/>
      <c r="C1181" s="503"/>
      <c r="D1181" s="503"/>
      <c r="E1181" s="503"/>
      <c r="F1181" s="502"/>
      <c r="G1181" s="502"/>
      <c r="H1181" s="502"/>
      <c r="I1181" s="504"/>
    </row>
    <row r="1182" spans="2:9" x14ac:dyDescent="0.25">
      <c r="B1182" s="502"/>
      <c r="C1182" s="503"/>
      <c r="D1182" s="503"/>
      <c r="E1182" s="503"/>
      <c r="F1182" s="502"/>
      <c r="G1182" s="502"/>
      <c r="H1182" s="502"/>
      <c r="I1182" s="504"/>
    </row>
    <row r="1183" spans="2:9" x14ac:dyDescent="0.25">
      <c r="B1183" s="502"/>
      <c r="C1183" s="503"/>
      <c r="D1183" s="503"/>
      <c r="E1183" s="503"/>
      <c r="F1183" s="502"/>
      <c r="G1183" s="502"/>
      <c r="H1183" s="502"/>
      <c r="I1183" s="504"/>
    </row>
    <row r="1184" spans="2:9" x14ac:dyDescent="0.25">
      <c r="B1184" s="502"/>
      <c r="C1184" s="503"/>
      <c r="D1184" s="503"/>
      <c r="E1184" s="503"/>
      <c r="F1184" s="502"/>
      <c r="G1184" s="502"/>
      <c r="H1184" s="502"/>
      <c r="I1184" s="504"/>
    </row>
    <row r="1185" spans="2:9" x14ac:dyDescent="0.25">
      <c r="B1185" s="502"/>
      <c r="C1185" s="503"/>
      <c r="D1185" s="503"/>
      <c r="E1185" s="503"/>
      <c r="F1185" s="502"/>
      <c r="G1185" s="502"/>
      <c r="H1185" s="502"/>
      <c r="I1185" s="504"/>
    </row>
    <row r="1186" spans="2:9" x14ac:dyDescent="0.25">
      <c r="B1186" s="502"/>
      <c r="C1186" s="503"/>
      <c r="D1186" s="503"/>
      <c r="E1186" s="503"/>
      <c r="F1186" s="502"/>
      <c r="G1186" s="502"/>
      <c r="H1186" s="502"/>
      <c r="I1186" s="504"/>
    </row>
    <row r="1187" spans="2:9" x14ac:dyDescent="0.25">
      <c r="B1187" s="502"/>
      <c r="C1187" s="503"/>
      <c r="D1187" s="503"/>
      <c r="E1187" s="503"/>
      <c r="F1187" s="502"/>
      <c r="G1187" s="502"/>
      <c r="H1187" s="502"/>
      <c r="I1187" s="504"/>
    </row>
    <row r="1188" spans="2:9" x14ac:dyDescent="0.25">
      <c r="B1188" s="502"/>
      <c r="C1188" s="503"/>
      <c r="D1188" s="503"/>
      <c r="E1188" s="503"/>
      <c r="F1188" s="502"/>
      <c r="G1188" s="502"/>
      <c r="H1188" s="502"/>
      <c r="I1188" s="504"/>
    </row>
    <row r="1189" spans="2:9" x14ac:dyDescent="0.25">
      <c r="B1189" s="502"/>
      <c r="C1189" s="503"/>
      <c r="D1189" s="503"/>
      <c r="E1189" s="503"/>
      <c r="F1189" s="502"/>
      <c r="G1189" s="502"/>
      <c r="H1189" s="502"/>
      <c r="I1189" s="504"/>
    </row>
    <row r="1190" spans="2:9" x14ac:dyDescent="0.25">
      <c r="B1190" s="502"/>
      <c r="C1190" s="503"/>
      <c r="D1190" s="503"/>
      <c r="E1190" s="503"/>
      <c r="F1190" s="502"/>
      <c r="G1190" s="502"/>
      <c r="H1190" s="502"/>
      <c r="I1190" s="504"/>
    </row>
    <row r="1191" spans="2:9" x14ac:dyDescent="0.25">
      <c r="B1191" s="502"/>
      <c r="C1191" s="503"/>
      <c r="D1191" s="503"/>
      <c r="E1191" s="503"/>
      <c r="F1191" s="502"/>
      <c r="G1191" s="502"/>
      <c r="H1191" s="502"/>
      <c r="I1191" s="504"/>
    </row>
    <row r="1192" spans="2:9" x14ac:dyDescent="0.25">
      <c r="B1192" s="502"/>
      <c r="C1192" s="503"/>
      <c r="D1192" s="503"/>
      <c r="E1192" s="503"/>
      <c r="F1192" s="502"/>
      <c r="G1192" s="502"/>
      <c r="H1192" s="502"/>
      <c r="I1192" s="504"/>
    </row>
    <row r="1193" spans="2:9" x14ac:dyDescent="0.25">
      <c r="B1193" s="502"/>
      <c r="C1193" s="503"/>
      <c r="D1193" s="503"/>
      <c r="E1193" s="503"/>
      <c r="F1193" s="502"/>
      <c r="G1193" s="502"/>
      <c r="H1193" s="502"/>
      <c r="I1193" s="504"/>
    </row>
    <row r="1194" spans="2:9" x14ac:dyDescent="0.25">
      <c r="B1194" s="502"/>
      <c r="C1194" s="503"/>
      <c r="D1194" s="503"/>
      <c r="E1194" s="503"/>
      <c r="F1194" s="502"/>
      <c r="G1194" s="502"/>
      <c r="H1194" s="502"/>
      <c r="I1194" s="504"/>
    </row>
    <row r="1195" spans="2:9" x14ac:dyDescent="0.25">
      <c r="B1195" s="502"/>
      <c r="C1195" s="503"/>
      <c r="D1195" s="503"/>
      <c r="E1195" s="503"/>
      <c r="F1195" s="502"/>
      <c r="G1195" s="502"/>
      <c r="H1195" s="502"/>
      <c r="I1195" s="504"/>
    </row>
    <row r="1196" spans="2:9" x14ac:dyDescent="0.25">
      <c r="B1196" s="502"/>
      <c r="C1196" s="503"/>
      <c r="D1196" s="503"/>
      <c r="E1196" s="503"/>
      <c r="F1196" s="502"/>
      <c r="G1196" s="502"/>
      <c r="H1196" s="502"/>
      <c r="I1196" s="504"/>
    </row>
    <row r="1197" spans="2:9" x14ac:dyDescent="0.25">
      <c r="B1197" s="502"/>
      <c r="C1197" s="503"/>
      <c r="D1197" s="503"/>
      <c r="E1197" s="503"/>
      <c r="F1197" s="502"/>
      <c r="G1197" s="502"/>
      <c r="H1197" s="502"/>
      <c r="I1197" s="504"/>
    </row>
    <row r="1198" spans="2:9" x14ac:dyDescent="0.25">
      <c r="B1198" s="502"/>
      <c r="C1198" s="503"/>
      <c r="D1198" s="503"/>
      <c r="E1198" s="503"/>
      <c r="F1198" s="502"/>
      <c r="G1198" s="502"/>
      <c r="H1198" s="502"/>
      <c r="I1198" s="504"/>
    </row>
    <row r="1199" spans="2:9" x14ac:dyDescent="0.25">
      <c r="B1199" s="502"/>
      <c r="C1199" s="503"/>
      <c r="D1199" s="503"/>
      <c r="E1199" s="503"/>
      <c r="F1199" s="502"/>
      <c r="G1199" s="502"/>
      <c r="H1199" s="502"/>
      <c r="I1199" s="504"/>
    </row>
    <row r="1200" spans="2:9" x14ac:dyDescent="0.25">
      <c r="B1200" s="502"/>
      <c r="C1200" s="503"/>
      <c r="D1200" s="503"/>
      <c r="E1200" s="503"/>
      <c r="F1200" s="502"/>
      <c r="G1200" s="502"/>
      <c r="H1200" s="502"/>
      <c r="I1200" s="504"/>
    </row>
    <row r="1201" spans="2:9" x14ac:dyDescent="0.25">
      <c r="B1201" s="502"/>
      <c r="C1201" s="503"/>
      <c r="D1201" s="503"/>
      <c r="E1201" s="503"/>
      <c r="F1201" s="502"/>
      <c r="G1201" s="502"/>
      <c r="H1201" s="502"/>
      <c r="I1201" s="504"/>
    </row>
    <row r="1202" spans="2:9" x14ac:dyDescent="0.25">
      <c r="B1202" s="502"/>
      <c r="C1202" s="503"/>
      <c r="D1202" s="503"/>
      <c r="E1202" s="503"/>
      <c r="F1202" s="502"/>
      <c r="G1202" s="502"/>
      <c r="H1202" s="502"/>
      <c r="I1202" s="50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Indice</vt:lpstr>
      <vt:lpstr>Estadisticas 2020</vt:lpstr>
      <vt:lpstr>Resumen</vt:lpstr>
      <vt:lpstr>'Estadisticas 2020'!Área_de_impresión</vt:lpstr>
      <vt:lpstr>Indice!Área_de_impresión</vt:lpstr>
      <vt:lpstr>'Estadisticas 2020'!Títulos_a_imprimir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2020-10-15T18:24:05Z</cp:lastPrinted>
  <dcterms:created xsi:type="dcterms:W3CDTF">2012-02-13T17:07:33Z</dcterms:created>
  <dcterms:modified xsi:type="dcterms:W3CDTF">2020-10-15T19:32:09Z</dcterms:modified>
</cp:coreProperties>
</file>