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C639945-1F5A-4702-ADEB-0EF89CCF0B54}" xr6:coauthVersionLast="45" xr6:coauthVersionMax="45" xr10:uidLastSave="{00000000-0000-0000-0000-000000000000}"/>
  <bookViews>
    <workbookView xWindow="-120" yWindow="-120" windowWidth="20730" windowHeight="11160" tabRatio="958" firstSheet="1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2020'!$B$582:$F$591</definedName>
    <definedName name="AMPLIACION">#REF!</definedName>
    <definedName name="ANALISIS">#REF!</definedName>
    <definedName name="APROBACION">#REF!</definedName>
    <definedName name="_xlnm.Print_Area" localSheetId="1">'Estadisticas 2020'!$A$1:$P$627</definedName>
    <definedName name="_xlnm.Print_Area" localSheetId="0">Indice!$B$1:$B$30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2020'!$A$1:$L$611</definedName>
    <definedName name="Z_935DF80A_C4A8_4072_AD95_467BACE55650_.wvu.PrintArea" localSheetId="0" hidden="1">Indice!$B$1:$B$30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2020'!$216:$312,'Estadisticas 2020'!#REF!,'Estadisticas 2020'!$406:$406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8" i="130" l="1"/>
  <c r="I395" i="319" l="1"/>
  <c r="L395" i="319" s="1"/>
  <c r="H395" i="319"/>
  <c r="C131" i="130" l="1"/>
  <c r="C141" i="130" l="1"/>
  <c r="D141" i="130"/>
  <c r="C142" i="130"/>
  <c r="D142" i="130"/>
  <c r="C143" i="130"/>
  <c r="D143" i="130"/>
  <c r="C32" i="130" l="1"/>
  <c r="D32" i="130"/>
  <c r="C33" i="130"/>
  <c r="D33" i="130"/>
  <c r="C34" i="130"/>
  <c r="D34" i="130"/>
  <c r="C398" i="130" l="1"/>
  <c r="G461" i="130" l="1"/>
  <c r="C461" i="130"/>
  <c r="D461" i="130"/>
  <c r="F461" i="130"/>
  <c r="D398" i="130"/>
  <c r="D325" i="130" l="1"/>
  <c r="C325" i="130"/>
  <c r="G209" i="130"/>
  <c r="D421" i="130" l="1"/>
  <c r="C421" i="130"/>
  <c r="W198" i="130"/>
  <c r="C195" i="130"/>
  <c r="L171" i="130"/>
  <c r="D127" i="130" l="1"/>
  <c r="C127" i="130"/>
  <c r="E567" i="130" l="1"/>
  <c r="D420" i="130" l="1"/>
  <c r="C420" i="130"/>
  <c r="V160" i="130"/>
  <c r="W160" i="130"/>
  <c r="L176" i="130"/>
  <c r="E575" i="130" l="1"/>
  <c r="I577" i="130" l="1"/>
  <c r="H577" i="130"/>
  <c r="W423" i="130" l="1"/>
  <c r="V423" i="130"/>
  <c r="D419" i="130"/>
  <c r="C419" i="130"/>
  <c r="V134" i="130" l="1"/>
  <c r="W134" i="130"/>
  <c r="O208" i="130" l="1"/>
  <c r="O209" i="130"/>
  <c r="N461" i="130"/>
  <c r="J589" i="130" l="1"/>
  <c r="D590" i="130"/>
  <c r="K589" i="130" l="1"/>
  <c r="I589" i="130"/>
  <c r="E590" i="130"/>
  <c r="C590" i="130"/>
  <c r="L589" i="130" l="1"/>
  <c r="F590" i="130"/>
  <c r="H209" i="130" l="1"/>
  <c r="H208" i="130"/>
  <c r="F626" i="130" l="1"/>
  <c r="E626" i="130"/>
  <c r="C626" i="130"/>
  <c r="D626" i="130"/>
  <c r="D577" i="130"/>
  <c r="C577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J545" i="130"/>
  <c r="E545" i="130"/>
  <c r="J544" i="130"/>
  <c r="E544" i="130"/>
  <c r="J543" i="130"/>
  <c r="E543" i="130"/>
  <c r="J542" i="130"/>
  <c r="E542" i="130"/>
  <c r="J541" i="130"/>
  <c r="E541" i="130"/>
  <c r="J540" i="130"/>
  <c r="E540" i="130"/>
  <c r="J539" i="130"/>
  <c r="E539" i="130"/>
  <c r="J538" i="130"/>
  <c r="E538" i="130"/>
  <c r="J537" i="130"/>
  <c r="E537" i="130"/>
  <c r="J536" i="130"/>
  <c r="E536" i="130"/>
  <c r="J535" i="130"/>
  <c r="E535" i="130"/>
  <c r="J534" i="130"/>
  <c r="E534" i="130"/>
  <c r="J533" i="130"/>
  <c r="E533" i="130"/>
  <c r="J532" i="130"/>
  <c r="E532" i="130"/>
  <c r="J531" i="130"/>
  <c r="E531" i="130"/>
  <c r="J530" i="130"/>
  <c r="E530" i="130"/>
  <c r="J529" i="130"/>
  <c r="E529" i="130"/>
  <c r="J528" i="130"/>
  <c r="E528" i="130"/>
  <c r="J527" i="130"/>
  <c r="E527" i="130"/>
  <c r="J526" i="130"/>
  <c r="E526" i="130"/>
  <c r="J525" i="130"/>
  <c r="E525" i="130"/>
  <c r="J524" i="130"/>
  <c r="E524" i="130"/>
  <c r="J523" i="130"/>
  <c r="E523" i="130"/>
  <c r="J522" i="130"/>
  <c r="E522" i="130"/>
  <c r="J521" i="130"/>
  <c r="E521" i="130"/>
  <c r="M461" i="130"/>
  <c r="L461" i="130"/>
  <c r="K461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M210" i="130"/>
  <c r="K210" i="130"/>
  <c r="E210" i="130"/>
  <c r="C210" i="130"/>
  <c r="AK209" i="130"/>
  <c r="AG209" i="130"/>
  <c r="P209" i="130"/>
  <c r="AK208" i="130"/>
  <c r="AG208" i="130"/>
  <c r="P208" i="130"/>
  <c r="H198" i="130"/>
  <c r="G198" i="130"/>
  <c r="J180" i="130"/>
  <c r="I180" i="130"/>
  <c r="H180" i="130"/>
  <c r="G180" i="130"/>
  <c r="F180" i="130"/>
  <c r="E180" i="130"/>
  <c r="D180" i="130"/>
  <c r="C180" i="130"/>
  <c r="L179" i="130"/>
  <c r="L178" i="130"/>
  <c r="L177" i="130"/>
  <c r="L175" i="130"/>
  <c r="L174" i="130"/>
  <c r="L173" i="130"/>
  <c r="L172" i="130"/>
  <c r="D160" i="130"/>
  <c r="C160" i="130"/>
  <c r="D159" i="130"/>
  <c r="C159" i="130"/>
  <c r="D158" i="130"/>
  <c r="C158" i="130"/>
  <c r="D157" i="130"/>
  <c r="C157" i="130"/>
  <c r="W145" i="130"/>
  <c r="V145" i="130"/>
  <c r="D131" i="130"/>
  <c r="D130" i="130"/>
  <c r="C130" i="130"/>
  <c r="D129" i="130"/>
  <c r="C129" i="130"/>
  <c r="D128" i="130"/>
  <c r="C128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C118" i="130" s="1"/>
  <c r="D89" i="130"/>
  <c r="C89" i="130"/>
  <c r="D88" i="130"/>
  <c r="C88" i="130"/>
  <c r="D87" i="130"/>
  <c r="C87" i="130"/>
  <c r="D86" i="130"/>
  <c r="D114" i="130" s="1"/>
  <c r="C86" i="130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D35" i="130"/>
  <c r="C35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E577" i="130" l="1"/>
  <c r="C134" i="130"/>
  <c r="C55" i="130"/>
  <c r="D53" i="130"/>
  <c r="C53" i="130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T16" i="130"/>
  <c r="D161" i="130"/>
  <c r="T161" i="130" s="1"/>
  <c r="K180" i="130"/>
  <c r="D423" i="130"/>
  <c r="E546" i="130"/>
  <c r="C72" i="130"/>
  <c r="C92" i="130"/>
  <c r="C106" i="130"/>
  <c r="L180" i="130"/>
  <c r="J546" i="130"/>
  <c r="D198" i="130"/>
  <c r="D36" i="130"/>
  <c r="D21" i="130"/>
  <c r="D144" i="130"/>
  <c r="T1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E461" i="130" l="1"/>
  <c r="C59" i="130"/>
  <c r="D120" i="130"/>
  <c r="C120" i="130"/>
  <c r="D59" i="130"/>
  <c r="T36" i="130"/>
  <c r="T158" i="130"/>
  <c r="H461" i="130"/>
  <c r="T157" i="130"/>
  <c r="T21" i="130"/>
  <c r="T159" i="130"/>
  <c r="T160" i="130" l="1"/>
</calcChain>
</file>

<file path=xl/sharedStrings.xml><?xml version="1.0" encoding="utf-8"?>
<sst xmlns="http://schemas.openxmlformats.org/spreadsheetml/2006/main" count="1869" uniqueCount="496">
  <si>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</si>
  <si>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</si>
  <si>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</si>
  <si>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</si>
  <si>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</si>
  <si>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</si>
  <si>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</si>
  <si>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</si>
  <si>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</si>
  <si>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</si>
  <si>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</si>
  <si>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</si>
  <si>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</si>
  <si>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</si>
  <si>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</si>
  <si>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</si>
  <si>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</si>
  <si>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</si>
  <si>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</si>
  <si>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</si>
  <si>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</si>
  <si>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</si>
  <si>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</si>
  <si>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</si>
  <si>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</si>
  <si>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</si>
  <si>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</si>
  <si>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</si>
  <si>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</si>
  <si>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</si>
  <si>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</si>
  <si>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</si>
  <si>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</si>
  <si>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</si>
  <si>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</si>
  <si>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</si>
  <si>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</si>
  <si>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</si>
  <si>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</si>
  <si>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</si>
  <si>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</si>
  <si>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</si>
  <si>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</si>
  <si>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</si>
  <si>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</si>
  <si>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</si>
  <si>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</si>
  <si>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</si>
  <si>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</si>
  <si>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</si>
  <si>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</si>
  <si>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</si>
  <si>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</si>
  <si>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</si>
  <si>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</si>
  <si>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</si>
  <si>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</si>
  <si>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</si>
  <si>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</si>
  <si>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</si>
  <si>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</si>
  <si>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</si>
  <si>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</si>
  <si>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</si>
  <si>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</si>
  <si>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</si>
  <si>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</si>
  <si>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</si>
  <si>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</si>
  <si>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</si>
  <si>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</si>
  <si>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</si>
  <si>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</si>
  <si>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</si>
  <si>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</si>
  <si>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</si>
  <si>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</si>
  <si>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</si>
  <si>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</si>
  <si>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</si>
  <si>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</si>
  <si>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</si>
  <si>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</si>
  <si>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</si>
  <si>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</si>
  <si>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</si>
  <si>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</si>
  <si>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</si>
  <si>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</si>
  <si>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</si>
  <si>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</si>
  <si>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</si>
  <si>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</si>
  <si>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</si>
  <si>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</si>
  <si>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</si>
  <si>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</si>
  <si>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</si>
  <si>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</si>
  <si>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</si>
  <si>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</si>
  <si>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</si>
  <si>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</si>
  <si>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</si>
  <si>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</si>
  <si>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</si>
  <si>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</si>
  <si>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</si>
  <si>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</si>
  <si>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</si>
  <si>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</si>
  <si>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</si>
  <si>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</si>
  <si>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</si>
  <si>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</si>
  <si>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</si>
  <si>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</si>
  <si>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</si>
  <si>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</si>
  <si>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</si>
  <si>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</si>
  <si>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</si>
  <si>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</si>
  <si>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</si>
  <si>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</si>
  <si>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</si>
  <si>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</si>
  <si>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</si>
  <si>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</si>
  <si>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SAN MARCOS</t>
  </si>
  <si>
    <t>MONTES DE ORO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</si>
  <si>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</si>
  <si>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</si>
  <si>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</si>
  <si>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</si>
  <si>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</si>
  <si>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</si>
  <si>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</si>
  <si>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</si>
  <si>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</si>
  <si>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</si>
  <si>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</si>
  <si>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</si>
  <si>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</si>
  <si>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</si>
  <si>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</si>
  <si>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</si>
  <si>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</si>
  <si>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</si>
  <si>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</si>
  <si>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</si>
  <si>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</si>
  <si>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</si>
  <si>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</si>
  <si>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</si>
  <si>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</si>
  <si>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</si>
  <si>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</si>
  <si>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</si>
  <si>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</si>
  <si>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</si>
  <si>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</si>
  <si>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</si>
  <si>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</si>
  <si>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</si>
  <si>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</si>
  <si>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</si>
  <si>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</si>
  <si>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</si>
  <si>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</si>
  <si>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</si>
  <si>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</si>
  <si>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</si>
  <si>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</si>
  <si>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</si>
  <si>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</si>
  <si>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</si>
  <si>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</si>
  <si>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</si>
  <si>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</si>
  <si>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</si>
  <si>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</si>
  <si>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</si>
  <si>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</si>
  <si>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</si>
  <si>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</si>
  <si>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</si>
  <si>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</si>
  <si>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</si>
  <si>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</si>
  <si>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</si>
  <si>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</si>
  <si>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</si>
  <si>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</si>
  <si>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</si>
  <si>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</si>
  <si>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</si>
  <si>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</si>
  <si>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</si>
  <si>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</si>
  <si>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</si>
  <si>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</si>
  <si>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</si>
  <si>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</si>
  <si>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</si>
  <si>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</si>
  <si>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</si>
  <si>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</si>
  <si>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</si>
  <si>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</si>
  <si>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</si>
  <si>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</si>
  <si>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</si>
  <si>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</si>
  <si>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</si>
  <si>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</si>
  <si>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</si>
  <si>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</si>
  <si>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</si>
  <si>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</si>
  <si>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</si>
  <si>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</si>
  <si>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</si>
  <si>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</si>
  <si>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</si>
  <si>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</si>
  <si>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</si>
  <si>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</si>
  <si>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</si>
  <si>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</si>
  <si>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</si>
  <si>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</si>
  <si>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</si>
  <si>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</si>
  <si>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</si>
  <si>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</si>
  <si>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</si>
  <si>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</si>
  <si>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</si>
  <si>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</si>
  <si>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</si>
  <si>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</si>
  <si>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</si>
  <si>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</si>
  <si>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</si>
  <si>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</si>
  <si>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</si>
  <si>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</si>
  <si>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</si>
  <si>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</si>
  <si>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</si>
  <si>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</si>
  <si>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</si>
  <si>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</si>
  <si>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</si>
  <si>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</si>
  <si>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</si>
  <si>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</si>
  <si>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</si>
  <si>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</si>
  <si>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</si>
  <si>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</si>
  <si>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</si>
  <si>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</si>
  <si>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</si>
  <si>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</si>
  <si>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</si>
  <si>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</si>
  <si>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</si>
  <si>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</si>
  <si>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</si>
  <si>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</si>
  <si>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</si>
  <si>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</si>
  <si>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</si>
  <si>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</si>
  <si>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</si>
  <si>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</si>
  <si>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</si>
  <si>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</si>
  <si>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</si>
  <si>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</si>
  <si>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</si>
  <si>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</si>
  <si>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</si>
  <si>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</si>
  <si>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</si>
  <si>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</si>
  <si>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</si>
  <si>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</si>
  <si>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</si>
  <si>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</si>
  <si>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</si>
  <si>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CANALETE</t>
  </si>
  <si>
    <t>AGUAS CLARAS</t>
  </si>
  <si>
    <t>KATIRA</t>
  </si>
  <si>
    <t>Bono Ordinario</t>
  </si>
  <si>
    <t>PAQUERA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</si>
  <si>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</si>
  <si>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</si>
  <si>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</si>
  <si>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</si>
  <si>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</si>
  <si>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</si>
  <si>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</si>
  <si>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</si>
  <si>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</si>
  <si>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</si>
  <si>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LEÓN CORTÉS CASTRO</t>
  </si>
  <si>
    <t>PIEDRAS BLANCAS</t>
  </si>
  <si>
    <t>BUENAVISTA</t>
  </si>
  <si>
    <t>Lote 50% y Construcción seg. Planta</t>
  </si>
  <si>
    <t>LAS JUNTAS</t>
  </si>
  <si>
    <t>SAN JUAN</t>
  </si>
  <si>
    <t>BOLÍVAR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</si>
  <si>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</si>
  <si>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</si>
  <si>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</si>
  <si>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</si>
  <si>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</si>
  <si>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</si>
  <si>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</si>
  <si>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</si>
  <si>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</si>
  <si>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</si>
  <si>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</si>
  <si>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</si>
  <si>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</si>
  <si>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</si>
  <si>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</si>
  <si>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</si>
  <si>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</si>
  <si>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</si>
  <si>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</si>
  <si>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</si>
  <si>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</si>
  <si>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</si>
  <si>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</si>
  <si>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</si>
  <si>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</si>
  <si>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</si>
  <si>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</si>
  <si>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</si>
  <si>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</si>
  <si>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</si>
  <si>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</si>
  <si>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</si>
  <si>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MERCEDES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</si>
  <si>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</si>
  <si>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</si>
  <si>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</si>
  <si>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</si>
  <si>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</si>
  <si>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</si>
  <si>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</si>
  <si>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</si>
  <si>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</si>
  <si>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</si>
  <si>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</si>
  <si>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</si>
  <si>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QUEBRADILLA</t>
  </si>
  <si>
    <t>MACACONA</t>
  </si>
  <si>
    <t>BOLSÓN</t>
  </si>
  <si>
    <t>EL ROBLE</t>
  </si>
  <si>
    <t>Total Artículo 59</t>
  </si>
  <si>
    <t>SAN CRISTÓBAL</t>
  </si>
  <si>
    <t>TIBÁS</t>
  </si>
  <si>
    <t>CINCO ESQUINAS</t>
  </si>
  <si>
    <t>SANTA TERESITA</t>
  </si>
  <si>
    <t>DOTA</t>
  </si>
  <si>
    <t>SANTA MARÍA</t>
  </si>
  <si>
    <t>RÍO BLANCO</t>
  </si>
  <si>
    <t>CUTRIS</t>
  </si>
  <si>
    <t>DULCE NOMBRE</t>
  </si>
  <si>
    <t>PARAÍSO</t>
  </si>
  <si>
    <t>AGUABUENA</t>
  </si>
  <si>
    <t>AGUACALIENTE O SAN FRANCISCO</t>
  </si>
  <si>
    <t>TUCURRIQUE</t>
  </si>
  <si>
    <t>PAVONES</t>
  </si>
  <si>
    <t>LA CUESTA</t>
  </si>
  <si>
    <t>LA PALMERA</t>
  </si>
  <si>
    <t>MANSIÓN</t>
  </si>
  <si>
    <t>PIEDADES NORTE</t>
  </si>
  <si>
    <t>SANTA CECILIA</t>
  </si>
  <si>
    <t>SAN JUAN DE DIOS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</si>
  <si>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</si>
  <si>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</si>
  <si>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</si>
  <si>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</si>
  <si>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</si>
  <si>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</si>
  <si>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</si>
  <si>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</si>
  <si>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</si>
  <si>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EL AMPARO</t>
  </si>
  <si>
    <t>LEPANTO</t>
  </si>
  <si>
    <t>SAN JOSECITO</t>
  </si>
  <si>
    <t>RÍO NUEVO</t>
  </si>
  <si>
    <t>SAN IGNACIO</t>
  </si>
  <si>
    <t>PAVAS</t>
  </si>
  <si>
    <t>LLANOS DE SANTA LUCÍA</t>
  </si>
  <si>
    <t>ESPÍRITU SANTO</t>
  </si>
  <si>
    <t>MIRAMAR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</si>
  <si>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</si>
  <si>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</si>
  <si>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</si>
  <si>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</si>
  <si>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</si>
  <si>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</si>
  <si>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</si>
  <si>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</si>
  <si>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TURRÚCARES</t>
  </si>
  <si>
    <t>URUCA</t>
  </si>
  <si>
    <t>CURUBANDÉ</t>
  </si>
  <si>
    <t>CAÑO NEGRO</t>
  </si>
  <si>
    <t>PALMICHAL</t>
  </si>
  <si>
    <t>SAN SEBASTIÁN</t>
  </si>
  <si>
    <t>CURRIDABAT</t>
  </si>
  <si>
    <t>PACAYAS</t>
  </si>
  <si>
    <t>MOGOTE</t>
  </si>
  <si>
    <t>NARANJITO</t>
  </si>
  <si>
    <t>16. Bono promedio de proyectos y casos individuales al amparo del artículo 59</t>
  </si>
  <si>
    <t>PURRAL</t>
  </si>
  <si>
    <t>TAMBOR</t>
  </si>
  <si>
    <t>JESÚS</t>
  </si>
  <si>
    <t>OCCIDENTAL</t>
  </si>
  <si>
    <t>BAHÍA BALLENA</t>
  </si>
  <si>
    <t>COT</t>
  </si>
  <si>
    <t>CARMEN</t>
  </si>
  <si>
    <t>SANTA BÁRBARA</t>
  </si>
  <si>
    <t>BEJUCO</t>
  </si>
  <si>
    <t>CARRILLOS</t>
  </si>
  <si>
    <t>CACHÍ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</si>
  <si>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</si>
  <si>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</si>
  <si>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</si>
  <si>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</si>
  <si>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</si>
  <si>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</si>
  <si>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COLIMA</t>
  </si>
  <si>
    <t>BRISAS</t>
  </si>
  <si>
    <t>SAN JUAN GRANDE</t>
  </si>
  <si>
    <t>TEMPATE</t>
  </si>
  <si>
    <t>BARRANCA</t>
  </si>
  <si>
    <t>COLORADO</t>
  </si>
  <si>
    <t>SAN RAFAEL ARRIBA</t>
  </si>
  <si>
    <t>DAMAS</t>
  </si>
  <si>
    <t>VENADO</t>
  </si>
  <si>
    <t>MONTERREY</t>
  </si>
  <si>
    <t>GUADALUPE O ARENILLA</t>
  </si>
  <si>
    <t>TRES RÍOS</t>
  </si>
  <si>
    <t>TAYUTIC</t>
  </si>
  <si>
    <t>LLANURAS DEL GASPAR</t>
  </si>
  <si>
    <t>CHÁNGUENA</t>
  </si>
  <si>
    <t>MATAMA</t>
  </si>
  <si>
    <t>PACUARITO</t>
  </si>
  <si>
    <t>SIXAOLA</t>
  </si>
  <si>
    <t>CAHUITA</t>
  </si>
  <si>
    <t>MONTES DE OCA</t>
  </si>
  <si>
    <t>LLANO GRANDE</t>
  </si>
  <si>
    <t>CARMONA</t>
  </si>
  <si>
    <t>SIERPE</t>
  </si>
  <si>
    <t>LIMONCITO</t>
  </si>
  <si>
    <t>PITTIER</t>
  </si>
  <si>
    <t>ZARAGOZA</t>
  </si>
  <si>
    <t>FILADELFIA</t>
  </si>
  <si>
    <t>PIEDRAS NEGRAS</t>
  </si>
  <si>
    <t>PÁRAMO</t>
  </si>
  <si>
    <t>CARRIZAL</t>
  </si>
  <si>
    <t>OROSI</t>
  </si>
  <si>
    <t>VÁZQUEZ DE CORONADO</t>
  </si>
  <si>
    <t>LLANO BONITO</t>
  </si>
  <si>
    <t>SAN FRANCISCO DE DOS RÍOS</t>
  </si>
  <si>
    <t>GRAVILIAS</t>
  </si>
  <si>
    <t>SAN FRANCISCO</t>
  </si>
  <si>
    <t>MAYORGA</t>
  </si>
  <si>
    <t>LA GARITA</t>
  </si>
  <si>
    <t>BAHÍA DRAKE</t>
  </si>
  <si>
    <t>Del 01 de Enero de 2020 Al 29 de Febrero de 2020</t>
  </si>
  <si>
    <t>2020-01</t>
  </si>
  <si>
    <t>2020-02</t>
  </si>
  <si>
    <t>01/01/2020 al 29/02/2020</t>
  </si>
  <si>
    <r>
      <t>01/01/2019 al 28/</t>
    </r>
    <r>
      <rPr>
        <sz val="10"/>
        <rFont val="Calibri"/>
        <family val="2"/>
        <scheme val="minor"/>
      </rPr>
      <t>02</t>
    </r>
    <r>
      <rPr>
        <b/>
        <sz val="10"/>
        <rFont val="Calibri"/>
        <family val="2"/>
        <scheme val="minor"/>
      </rPr>
      <t>/2019</t>
    </r>
  </si>
  <si>
    <t>01/01/2019 al 28/02/2019</t>
  </si>
  <si>
    <t>Formalizados Febrero 2020</t>
  </si>
  <si>
    <t>Formalizados Febrero 2019</t>
  </si>
  <si>
    <t>EMITIDOS DEL 01/01/2020AL 29/02/2020</t>
  </si>
  <si>
    <t>FORMALIZADOS DEL 01/01/2020 AL 29/02/2020</t>
  </si>
  <si>
    <t>AL 28 DE FEBRERO 2019</t>
  </si>
  <si>
    <t>EMITIDOS DEL 01/01/2019 AL 28/02/2019</t>
  </si>
  <si>
    <t>FORMALIZADOS DEL 01/01/2019 AL 28/02/2019</t>
  </si>
  <si>
    <t>AL 29 DE FEBRERO 2020</t>
  </si>
  <si>
    <t>Acumulado: del 01/01/2020 al 29/02/2020</t>
  </si>
  <si>
    <t>Acumulado: del 01/01/2019 al 28/02/2019</t>
  </si>
  <si>
    <t>Del 01 de Enero al 29 de Febrero de 2020</t>
  </si>
  <si>
    <t>13. Monto de Bonos promedio en Emitidos y formalizados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</si>
</sst>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4" formatCode="_(* #,##0.00\ \ \ ;_(* \(#,##0.00\);_(* &quot;-&quot;_);_(@_)"/>
    <numFmt numFmtId="205" formatCode="&quot;¢&quot;#,##0.00\ \ ;[Red]\(&quot;¢&quot;#,##0.00\)"/>
    <numFmt numFmtId="206" formatCode="_(* #,##0.00000\ \ \ ;_(* \(#,##0.00000\);_(* &quot;-&quot;_);_(@_)"/>
    <numFmt numFmtId="211" formatCode="_([$€-2]* #,##0.00_);_([$€-2]* \(#,##0.00\);_([$€-2]* &quot;-&quot;??_)"/>
    <numFmt numFmtId="212" formatCode="_(&quot;C&quot;* #,##0.00_);_(&quot;C&quot;* \(#,##0.00\);_(&quot;C&quot;* &quot;-&quot;??_);_(@_)"/>
  </numFmts>
  <fonts count="24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</font>
    <font>
      <sz val="11"/>
      <color indexed="8"/>
      <name val="Calibri"/>
    </font>
    <font>
      <sz val="10"/>
      <color indexed="8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48">
    <xf numFmtId="0" fontId="0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65" fillId="0" borderId="0"/>
    <xf numFmtId="191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3" fillId="0" borderId="0"/>
    <xf numFmtId="0" fontId="159" fillId="0" borderId="0"/>
    <xf numFmtId="181" fontId="162" fillId="0" borderId="0" applyFont="0" applyFill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61" fillId="0" borderId="0"/>
    <xf numFmtId="0" fontId="156" fillId="0" borderId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53" fillId="0" borderId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62" fillId="0" borderId="0"/>
    <xf numFmtId="191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71" fillId="0" borderId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6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0" fillId="0" borderId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7" fillId="0" borderId="0"/>
    <xf numFmtId="0" fontId="163" fillId="0" borderId="0"/>
    <xf numFmtId="0" fontId="146" fillId="0" borderId="0"/>
    <xf numFmtId="9" fontId="162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4" fillId="0" borderId="0"/>
    <xf numFmtId="0" fontId="143" fillId="0" borderId="0"/>
    <xf numFmtId="0" fontId="162" fillId="0" borderId="0"/>
    <xf numFmtId="0" fontId="172" fillId="0" borderId="0"/>
    <xf numFmtId="0" fontId="142" fillId="0" borderId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6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62" fillId="0" borderId="0"/>
    <xf numFmtId="0" fontId="141" fillId="0" borderId="0"/>
    <xf numFmtId="168" fontId="141" fillId="0" borderId="0" applyFont="0" applyFill="0" applyBorder="0" applyAlignment="0" applyProtection="0"/>
    <xf numFmtId="0" fontId="172" fillId="0" borderId="0"/>
    <xf numFmtId="0" fontId="140" fillId="0" borderId="0"/>
    <xf numFmtId="168" fontId="140" fillId="0" borderId="0" applyFont="0" applyFill="0" applyBorder="0" applyAlignment="0" applyProtection="0"/>
    <xf numFmtId="0" fontId="173" fillId="0" borderId="0"/>
    <xf numFmtId="0" fontId="139" fillId="0" borderId="0"/>
    <xf numFmtId="0" fontId="174" fillId="0" borderId="0"/>
    <xf numFmtId="0" fontId="138" fillId="0" borderId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62" fillId="0" borderId="0"/>
    <xf numFmtId="0" fontId="134" fillId="0" borderId="0"/>
    <xf numFmtId="168" fontId="134" fillId="0" borderId="0" applyFont="0" applyFill="0" applyBorder="0" applyAlignment="0" applyProtection="0"/>
    <xf numFmtId="0" fontId="162" fillId="0" borderId="0"/>
    <xf numFmtId="0" fontId="134" fillId="0" borderId="0"/>
    <xf numFmtId="0" fontId="162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168" fontId="133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77" fillId="0" borderId="0"/>
    <xf numFmtId="0" fontId="131" fillId="0" borderId="0"/>
    <xf numFmtId="0" fontId="130" fillId="0" borderId="0"/>
    <xf numFmtId="0" fontId="178" fillId="0" borderId="0"/>
    <xf numFmtId="168" fontId="130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62" fillId="0" borderId="0"/>
    <xf numFmtId="0" fontId="129" fillId="0" borderId="0"/>
    <xf numFmtId="0" fontId="129" fillId="0" borderId="0"/>
    <xf numFmtId="0" fontId="162" fillId="0" borderId="0"/>
    <xf numFmtId="168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0" fontId="120" fillId="0" borderId="0"/>
    <xf numFmtId="0" fontId="179" fillId="0" borderId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4" fillId="0" borderId="0"/>
    <xf numFmtId="168" fontId="114" fillId="0" borderId="0" applyFont="0" applyFill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6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3" borderId="0" applyNumberFormat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3" borderId="0" applyNumberFormat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63" fillId="0" borderId="0"/>
    <xf numFmtId="0" fontId="107" fillId="0" borderId="0"/>
    <xf numFmtId="168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0" fontId="164" fillId="4" borderId="0" applyNumberFormat="0" applyBorder="0" applyAlignment="0" applyProtection="0"/>
    <xf numFmtId="0" fontId="164" fillId="5" borderId="0" applyNumberFormat="0" applyBorder="0" applyAlignment="0" applyProtection="0"/>
    <xf numFmtId="0" fontId="164" fillId="6" borderId="0" applyNumberFormat="0" applyBorder="0" applyAlignment="0" applyProtection="0"/>
    <xf numFmtId="0" fontId="164" fillId="7" borderId="0" applyNumberFormat="0" applyBorder="0" applyAlignment="0" applyProtection="0"/>
    <xf numFmtId="0" fontId="164" fillId="8" borderId="0" applyNumberFormat="0" applyBorder="0" applyAlignment="0" applyProtection="0"/>
    <xf numFmtId="0" fontId="164" fillId="9" borderId="0" applyNumberFormat="0" applyBorder="0" applyAlignment="0" applyProtection="0"/>
    <xf numFmtId="0" fontId="164" fillId="10" borderId="0" applyNumberFormat="0" applyBorder="0" applyAlignment="0" applyProtection="0"/>
    <xf numFmtId="0" fontId="164" fillId="11" borderId="0" applyNumberFormat="0" applyBorder="0" applyAlignment="0" applyProtection="0"/>
    <xf numFmtId="0" fontId="164" fillId="6" borderId="0" applyNumberFormat="0" applyBorder="0" applyAlignment="0" applyProtection="0"/>
    <xf numFmtId="0" fontId="164" fillId="9" borderId="0" applyNumberFormat="0" applyBorder="0" applyAlignment="0" applyProtection="0"/>
    <xf numFmtId="0" fontId="164" fillId="12" borderId="0" applyNumberFormat="0" applyBorder="0" applyAlignment="0" applyProtection="0"/>
    <xf numFmtId="0" fontId="180" fillId="13" borderId="0" applyNumberFormat="0" applyBorder="0" applyAlignment="0" applyProtection="0"/>
    <xf numFmtId="0" fontId="180" fillId="10" borderId="0" applyNumberFormat="0" applyBorder="0" applyAlignment="0" applyProtection="0"/>
    <xf numFmtId="0" fontId="180" fillId="11" borderId="0" applyNumberFormat="0" applyBorder="0" applyAlignment="0" applyProtection="0"/>
    <xf numFmtId="0" fontId="180" fillId="14" borderId="0" applyNumberFormat="0" applyBorder="0" applyAlignment="0" applyProtection="0"/>
    <xf numFmtId="0" fontId="180" fillId="15" borderId="0" applyNumberFormat="0" applyBorder="0" applyAlignment="0" applyProtection="0"/>
    <xf numFmtId="0" fontId="180" fillId="16" borderId="0" applyNumberFormat="0" applyBorder="0" applyAlignment="0" applyProtection="0"/>
    <xf numFmtId="0" fontId="181" fillId="17" borderId="0" applyNumberFormat="0" applyBorder="0" applyAlignment="0" applyProtection="0"/>
    <xf numFmtId="0" fontId="182" fillId="18" borderId="10" applyNumberFormat="0" applyAlignment="0" applyProtection="0"/>
    <xf numFmtId="0" fontId="183" fillId="19" borderId="11" applyNumberFormat="0" applyAlignment="0" applyProtection="0"/>
    <xf numFmtId="0" fontId="184" fillId="0" borderId="12" applyNumberFormat="0" applyFill="0" applyAlignment="0" applyProtection="0"/>
    <xf numFmtId="0" fontId="185" fillId="0" borderId="0" applyNumberFormat="0" applyFill="0" applyBorder="0" applyAlignment="0" applyProtection="0"/>
    <xf numFmtId="0" fontId="180" fillId="20" borderId="0" applyNumberFormat="0" applyBorder="0" applyAlignment="0" applyProtection="0"/>
    <xf numFmtId="0" fontId="180" fillId="21" borderId="0" applyNumberFormat="0" applyBorder="0" applyAlignment="0" applyProtection="0"/>
    <xf numFmtId="0" fontId="180" fillId="22" borderId="0" applyNumberFormat="0" applyBorder="0" applyAlignment="0" applyProtection="0"/>
    <xf numFmtId="0" fontId="180" fillId="14" borderId="0" applyNumberFormat="0" applyBorder="0" applyAlignment="0" applyProtection="0"/>
    <xf numFmtId="0" fontId="180" fillId="15" borderId="0" applyNumberFormat="0" applyBorder="0" applyAlignment="0" applyProtection="0"/>
    <xf numFmtId="0" fontId="180" fillId="23" borderId="0" applyNumberFormat="0" applyBorder="0" applyAlignment="0" applyProtection="0"/>
    <xf numFmtId="0" fontId="186" fillId="8" borderId="10" applyNumberFormat="0" applyAlignment="0" applyProtection="0"/>
    <xf numFmtId="0" fontId="187" fillId="5" borderId="0" applyNumberFormat="0" applyBorder="0" applyAlignment="0" applyProtection="0"/>
    <xf numFmtId="0" fontId="188" fillId="24" borderId="0" applyNumberFormat="0" applyBorder="0" applyAlignment="0" applyProtection="0"/>
    <xf numFmtId="0" fontId="162" fillId="25" borderId="9" applyNumberFormat="0" applyFont="0" applyAlignment="0" applyProtection="0"/>
    <xf numFmtId="0" fontId="189" fillId="18" borderId="13" applyNumberFormat="0" applyAlignment="0" applyProtection="0"/>
    <xf numFmtId="0" fontId="1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2" fillId="0" borderId="14" applyNumberFormat="0" applyFill="0" applyAlignment="0" applyProtection="0"/>
    <xf numFmtId="0" fontId="193" fillId="0" borderId="15" applyNumberFormat="0" applyFill="0" applyAlignment="0" applyProtection="0"/>
    <xf numFmtId="0" fontId="185" fillId="0" borderId="16" applyNumberFormat="0" applyFill="0" applyAlignment="0" applyProtection="0"/>
    <xf numFmtId="0" fontId="194" fillId="0" borderId="0" applyNumberFormat="0" applyFill="0" applyBorder="0" applyAlignment="0" applyProtection="0"/>
    <xf numFmtId="0" fontId="195" fillId="0" borderId="17" applyNumberFormat="0" applyFill="0" applyAlignment="0" applyProtection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90" fillId="0" borderId="0"/>
    <xf numFmtId="0" fontId="90" fillId="0" borderId="0"/>
    <xf numFmtId="9" fontId="196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163" fillId="0" borderId="0"/>
    <xf numFmtId="0" fontId="80" fillId="0" borderId="0"/>
    <xf numFmtId="167" fontId="80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163" fillId="0" borderId="0"/>
    <xf numFmtId="0" fontId="78" fillId="0" borderId="0"/>
    <xf numFmtId="167" fontId="78" fillId="0" borderId="0" applyFont="0" applyFill="0" applyBorder="0" applyAlignment="0" applyProtection="0"/>
    <xf numFmtId="0" fontId="77" fillId="0" borderId="0"/>
    <xf numFmtId="0" fontId="197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5" fillId="0" borderId="0"/>
    <xf numFmtId="0" fontId="198" fillId="0" borderId="0"/>
    <xf numFmtId="0" fontId="75" fillId="0" borderId="0"/>
    <xf numFmtId="0" fontId="74" fillId="0" borderId="0"/>
    <xf numFmtId="168" fontId="74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162" fillId="25" borderId="19" applyNumberFormat="0" applyFont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74" fillId="0" borderId="0"/>
    <xf numFmtId="0" fontId="74" fillId="0" borderId="0"/>
    <xf numFmtId="9" fontId="162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162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162" fillId="0" borderId="0"/>
    <xf numFmtId="0" fontId="74" fillId="0" borderId="0"/>
    <xf numFmtId="0" fontId="200" fillId="0" borderId="0"/>
    <xf numFmtId="168" fontId="200" fillId="0" borderId="0" applyFont="0" applyFill="0" applyBorder="0" applyAlignment="0" applyProtection="0"/>
    <xf numFmtId="9" fontId="200" fillId="0" borderId="0" applyFont="0" applyFill="0" applyBorder="0" applyAlignment="0" applyProtection="0"/>
    <xf numFmtId="166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166" fontId="200" fillId="0" borderId="0" applyFont="0" applyFill="0" applyBorder="0" applyAlignment="0" applyProtection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41" fontId="161" fillId="0" borderId="0" applyFont="0" applyFill="0" applyBorder="0" applyAlignment="0" applyProtection="0"/>
    <xf numFmtId="0" fontId="73" fillId="0" borderId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162" fillId="25" borderId="23" applyNumberFormat="0" applyFont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162" fillId="25" borderId="23" applyNumberFormat="0" applyFont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41" fontId="161" fillId="0" borderId="0" applyFont="0" applyFill="0" applyBorder="0" applyAlignment="0" applyProtection="0"/>
    <xf numFmtId="168" fontId="161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41" fontId="161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168" fontId="161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167" fontId="70" fillId="0" borderId="0" applyFont="0" applyFill="0" applyBorder="0" applyAlignment="0" applyProtection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204" fillId="0" borderId="0" applyNumberForma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65" fillId="0" borderId="0"/>
    <xf numFmtId="0" fontId="65" fillId="0" borderId="0"/>
    <xf numFmtId="0" fontId="163" fillId="0" borderId="0"/>
    <xf numFmtId="0" fontId="65" fillId="0" borderId="0"/>
    <xf numFmtId="0" fontId="163" fillId="0" borderId="0"/>
    <xf numFmtId="0" fontId="65" fillId="0" borderId="0"/>
    <xf numFmtId="168" fontId="65" fillId="0" borderId="0" applyFont="0" applyFill="0" applyBorder="0" applyAlignment="0" applyProtection="0"/>
    <xf numFmtId="0" fontId="163" fillId="0" borderId="0"/>
    <xf numFmtId="0" fontId="163" fillId="0" borderId="0"/>
    <xf numFmtId="0" fontId="65" fillId="3" borderId="0" applyNumberFormat="0" applyBorder="0" applyAlignment="0" applyProtection="0"/>
    <xf numFmtId="0" fontId="64" fillId="0" borderId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3" borderId="0" applyNumberFormat="0" applyBorder="0" applyAlignment="0" applyProtection="0"/>
    <xf numFmtId="0" fontId="58" fillId="0" borderId="0"/>
    <xf numFmtId="0" fontId="164" fillId="17" borderId="0" applyNumberFormat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163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206" fillId="0" borderId="0"/>
    <xf numFmtId="0" fontId="54" fillId="0" borderId="0"/>
    <xf numFmtId="0" fontId="163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0" fontId="208" fillId="0" borderId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7" fillId="0" borderId="0"/>
    <xf numFmtId="0" fontId="210" fillId="0" borderId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11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45" fillId="0" borderId="0"/>
    <xf numFmtId="0" fontId="212" fillId="0" borderId="0"/>
    <xf numFmtId="168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0" fontId="163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3" fillId="0" borderId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182" fillId="18" borderId="29" applyNumberFormat="0" applyAlignment="0" applyProtection="0"/>
    <xf numFmtId="0" fontId="186" fillId="8" borderId="29" applyNumberFormat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89" fillId="18" borderId="30" applyNumberFormat="0" applyAlignment="0" applyProtection="0"/>
    <xf numFmtId="168" fontId="40" fillId="0" borderId="0" applyFont="0" applyFill="0" applyBorder="0" applyAlignment="0" applyProtection="0"/>
    <xf numFmtId="0" fontId="195" fillId="0" borderId="31" applyNumberFormat="0" applyFill="0" applyAlignment="0" applyProtection="0"/>
    <xf numFmtId="168" fontId="40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3" borderId="0" applyNumberFormat="0" applyBorder="0" applyAlignment="0" applyProtection="0"/>
    <xf numFmtId="0" fontId="162" fillId="25" borderId="26" applyNumberFormat="0" applyFont="0" applyAlignment="0" applyProtection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7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3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32" fillId="0" borderId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163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168" fontId="162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20" fillId="0" borderId="0"/>
    <xf numFmtId="0" fontId="27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21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163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2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227" fillId="0" borderId="0"/>
    <xf numFmtId="0" fontId="227" fillId="0" borderId="0"/>
    <xf numFmtId="168" fontId="21" fillId="0" borderId="0" applyFont="0" applyFill="0" applyBorder="0" applyAlignment="0" applyProtection="0"/>
    <xf numFmtId="0" fontId="21" fillId="0" borderId="0"/>
    <xf numFmtId="168" fontId="20" fillId="0" borderId="0" applyFont="0" applyFill="0" applyBorder="0" applyAlignment="0" applyProtection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230" fillId="0" borderId="0"/>
    <xf numFmtId="168" fontId="230" fillId="0" borderId="0" applyFont="0" applyFill="0" applyBorder="0" applyAlignment="0" applyProtection="0"/>
    <xf numFmtId="9" fontId="230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235" fillId="0" borderId="0"/>
    <xf numFmtId="168" fontId="161" fillId="0" borderId="0" applyFont="0" applyFill="0" applyBorder="0" applyAlignment="0" applyProtection="0"/>
    <xf numFmtId="0" fontId="161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168" fontId="237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238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211" fontId="239" fillId="0" borderId="0" applyFont="0" applyFill="0" applyBorder="0" applyAlignment="0" applyProtection="0"/>
    <xf numFmtId="191" fontId="162" fillId="0" borderId="0" applyFont="0" applyFill="0" applyBorder="0" applyAlignment="0" applyProtection="0"/>
    <xf numFmtId="166" fontId="162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62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2" fillId="0" borderId="0"/>
    <xf numFmtId="0" fontId="13" fillId="0" borderId="0"/>
    <xf numFmtId="0" fontId="162" fillId="0" borderId="0"/>
    <xf numFmtId="0" fontId="162" fillId="0" borderId="0"/>
    <xf numFmtId="0" fontId="162" fillId="0" borderId="0"/>
    <xf numFmtId="0" fontId="163" fillId="0" borderId="0"/>
    <xf numFmtId="0" fontId="162" fillId="0" borderId="0"/>
    <xf numFmtId="9" fontId="239" fillId="0" borderId="0" applyFont="0" applyFill="0" applyBorder="0" applyAlignment="0" applyProtection="0"/>
    <xf numFmtId="0" fontId="163" fillId="0" borderId="0"/>
    <xf numFmtId="0" fontId="240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212" fontId="16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168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62" fillId="0" borderId="0"/>
    <xf numFmtId="0" fontId="9" fillId="0" borderId="0"/>
    <xf numFmtId="0" fontId="162" fillId="0" borderId="0"/>
    <xf numFmtId="9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4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163" fillId="0" borderId="0"/>
    <xf numFmtId="0" fontId="244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76">
    <xf numFmtId="0" fontId="0" fillId="0" borderId="0" xfId="0"/>
    <xf numFmtId="0" fontId="167" fillId="0" borderId="0" xfId="0" applyFont="1" applyFill="1" applyAlignment="1">
      <alignment horizontal="centerContinuous" vertical="center"/>
    </xf>
    <xf numFmtId="0" fontId="167" fillId="0" borderId="0" xfId="0" applyFont="1" applyFill="1" applyBorder="1" applyAlignment="1">
      <alignment horizontal="right" vertical="center" wrapText="1"/>
    </xf>
    <xf numFmtId="0" fontId="167" fillId="0" borderId="0" xfId="79" applyFont="1" applyFill="1" applyAlignment="1">
      <alignment horizontal="left" vertical="center"/>
    </xf>
    <xf numFmtId="172" fontId="167" fillId="0" borderId="0" xfId="0" applyNumberFormat="1" applyFont="1" applyFill="1" applyBorder="1" applyAlignment="1">
      <alignment vertical="center" wrapText="1"/>
    </xf>
    <xf numFmtId="167" fontId="167" fillId="0" borderId="0" xfId="0" applyNumberFormat="1" applyFont="1" applyFill="1" applyBorder="1" applyAlignment="1">
      <alignment vertical="center"/>
    </xf>
    <xf numFmtId="173" fontId="167" fillId="0" borderId="0" xfId="0" applyNumberFormat="1" applyFont="1" applyFill="1" applyBorder="1" applyAlignment="1">
      <alignment vertical="center"/>
    </xf>
    <xf numFmtId="4" fontId="167" fillId="0" borderId="0" xfId="7" applyNumberFormat="1" applyFont="1" applyFill="1" applyBorder="1" applyAlignment="1">
      <alignment vertical="center"/>
    </xf>
    <xf numFmtId="173" fontId="167" fillId="0" borderId="0" xfId="0" applyNumberFormat="1" applyFont="1" applyFill="1" applyBorder="1" applyAlignment="1">
      <alignment horizontal="center" vertical="center"/>
    </xf>
    <xf numFmtId="177" fontId="167" fillId="0" borderId="0" xfId="0" applyNumberFormat="1" applyFont="1" applyFill="1" applyBorder="1" applyAlignment="1">
      <alignment horizontal="centerContinuous" vertical="center"/>
    </xf>
    <xf numFmtId="49" fontId="167" fillId="0" borderId="0" xfId="0" applyNumberFormat="1" applyFont="1" applyFill="1" applyAlignment="1">
      <alignment horizontal="centerContinuous" vertical="center"/>
    </xf>
    <xf numFmtId="175" fontId="167" fillId="0" borderId="0" xfId="0" applyNumberFormat="1" applyFont="1" applyFill="1" applyAlignment="1">
      <alignment vertical="center"/>
    </xf>
    <xf numFmtId="0" fontId="167" fillId="0" borderId="0" xfId="6" applyFont="1" applyFill="1" applyAlignment="1">
      <alignment vertical="center"/>
    </xf>
    <xf numFmtId="0" fontId="167" fillId="0" borderId="0" xfId="0" applyFont="1" applyFill="1" applyAlignment="1">
      <alignment horizontal="left" vertical="center"/>
    </xf>
    <xf numFmtId="0" fontId="175" fillId="0" borderId="0" xfId="0" applyFont="1" applyFill="1" applyBorder="1" applyAlignment="1">
      <alignment horizontal="centerContinuous" vertical="center"/>
    </xf>
    <xf numFmtId="177" fontId="175" fillId="0" borderId="0" xfId="0" applyNumberFormat="1" applyFont="1" applyFill="1" applyBorder="1" applyAlignment="1">
      <alignment horizontal="centerContinuous" vertical="center"/>
    </xf>
    <xf numFmtId="0" fontId="167" fillId="0" borderId="0" xfId="0" applyFont="1" applyFill="1" applyAlignment="1">
      <alignment horizontal="left" vertical="center" wrapText="1"/>
    </xf>
    <xf numFmtId="175" fontId="175" fillId="0" borderId="0" xfId="0" applyNumberFormat="1" applyFont="1" applyFill="1" applyBorder="1" applyAlignment="1">
      <alignment vertical="center"/>
    </xf>
    <xf numFmtId="49" fontId="167" fillId="0" borderId="0" xfId="0" applyNumberFormat="1" applyFont="1" applyFill="1" applyBorder="1" applyAlignment="1">
      <alignment vertical="center"/>
    </xf>
    <xf numFmtId="0" fontId="175" fillId="0" borderId="0" xfId="0" applyFont="1" applyFill="1" applyBorder="1" applyAlignment="1">
      <alignment horizontal="left" vertical="center"/>
    </xf>
    <xf numFmtId="169" fontId="167" fillId="0" borderId="0" xfId="1" applyNumberFormat="1" applyFont="1" applyFill="1" applyAlignment="1">
      <alignment vertical="center"/>
    </xf>
    <xf numFmtId="10" fontId="167" fillId="0" borderId="0" xfId="2" applyNumberFormat="1" applyFont="1" applyFill="1" applyAlignment="1">
      <alignment vertical="center"/>
    </xf>
    <xf numFmtId="172" fontId="167" fillId="0" borderId="0" xfId="0" applyNumberFormat="1" applyFont="1" applyFill="1" applyAlignment="1">
      <alignment vertical="center"/>
    </xf>
    <xf numFmtId="0" fontId="167" fillId="0" borderId="0" xfId="0" applyFont="1" applyFill="1" applyAlignment="1">
      <alignment vertical="center"/>
    </xf>
    <xf numFmtId="168" fontId="167" fillId="0" borderId="0" xfId="1" applyFont="1" applyFill="1" applyBorder="1" applyAlignment="1">
      <alignment horizontal="right" vertical="center" wrapText="1"/>
    </xf>
    <xf numFmtId="179" fontId="167" fillId="0" borderId="0" xfId="0" applyNumberFormat="1" applyFont="1" applyFill="1" applyBorder="1" applyAlignment="1">
      <alignment vertical="center"/>
    </xf>
    <xf numFmtId="0" fontId="167" fillId="0" borderId="0" xfId="0" applyFont="1" applyFill="1" applyBorder="1" applyAlignment="1">
      <alignment vertical="center"/>
    </xf>
    <xf numFmtId="168" fontId="167" fillId="0" borderId="0" xfId="1" applyFont="1" applyFill="1" applyAlignment="1">
      <alignment vertical="center"/>
    </xf>
    <xf numFmtId="168" fontId="167" fillId="0" borderId="0" xfId="1" applyFont="1" applyFill="1" applyBorder="1" applyAlignment="1">
      <alignment vertical="center"/>
    </xf>
    <xf numFmtId="168" fontId="167" fillId="0" borderId="0" xfId="0" applyNumberFormat="1" applyFont="1" applyFill="1" applyAlignment="1">
      <alignment vertical="center"/>
    </xf>
    <xf numFmtId="0" fontId="175" fillId="0" borderId="0" xfId="0" applyFont="1" applyFill="1" applyBorder="1" applyAlignment="1">
      <alignment vertical="center"/>
    </xf>
    <xf numFmtId="4" fontId="167" fillId="0" borderId="0" xfId="0" applyNumberFormat="1" applyFont="1" applyFill="1" applyAlignment="1">
      <alignment vertical="center"/>
    </xf>
    <xf numFmtId="49" fontId="175" fillId="0" borderId="0" xfId="0" applyNumberFormat="1" applyFont="1" applyFill="1" applyAlignment="1">
      <alignment vertical="center"/>
    </xf>
    <xf numFmtId="0" fontId="175" fillId="0" borderId="0" xfId="0" applyFont="1" applyFill="1" applyAlignment="1">
      <alignment vertical="center"/>
    </xf>
    <xf numFmtId="4" fontId="167" fillId="0" borderId="0" xfId="0" applyNumberFormat="1" applyFont="1" applyFill="1" applyBorder="1" applyAlignment="1">
      <alignment vertical="center"/>
    </xf>
    <xf numFmtId="49" fontId="167" fillId="0" borderId="0" xfId="0" applyNumberFormat="1" applyFont="1" applyFill="1" applyAlignment="1">
      <alignment vertical="center"/>
    </xf>
    <xf numFmtId="173" fontId="167" fillId="0" borderId="0" xfId="2" applyNumberFormat="1" applyFont="1" applyFill="1" applyAlignment="1">
      <alignment vertical="center"/>
    </xf>
    <xf numFmtId="0" fontId="167" fillId="0" borderId="0" xfId="0" applyFont="1" applyFill="1" applyAlignment="1">
      <alignment horizontal="center" vertical="center"/>
    </xf>
    <xf numFmtId="169" fontId="167" fillId="0" borderId="0" xfId="1" applyNumberFormat="1" applyFont="1" applyFill="1" applyBorder="1" applyAlignment="1">
      <alignment vertical="center"/>
    </xf>
    <xf numFmtId="0" fontId="167" fillId="0" borderId="0" xfId="0" applyFont="1" applyFill="1" applyBorder="1" applyAlignment="1">
      <alignment vertical="center" wrapText="1"/>
    </xf>
    <xf numFmtId="0" fontId="175" fillId="0" borderId="0" xfId="0" applyFont="1" applyFill="1" applyAlignment="1">
      <alignment horizontal="center" vertical="center"/>
    </xf>
    <xf numFmtId="4" fontId="167" fillId="0" borderId="0" xfId="0" applyNumberFormat="1" applyFont="1" applyFill="1" applyBorder="1" applyAlignment="1">
      <alignment horizontal="center" vertical="center"/>
    </xf>
    <xf numFmtId="176" fontId="167" fillId="0" borderId="0" xfId="0" applyNumberFormat="1" applyFont="1" applyFill="1" applyAlignment="1">
      <alignment horizontal="left" vertical="center"/>
    </xf>
    <xf numFmtId="3" fontId="175" fillId="0" borderId="0" xfId="1" applyNumberFormat="1" applyFont="1" applyFill="1" applyBorder="1" applyAlignment="1">
      <alignment horizontal="left" vertical="center" wrapText="1"/>
    </xf>
    <xf numFmtId="0" fontId="175" fillId="0" borderId="1" xfId="0" applyFont="1" applyFill="1" applyBorder="1" applyAlignment="1">
      <alignment horizontal="centerContinuous" vertical="center"/>
    </xf>
    <xf numFmtId="17" fontId="167" fillId="0" borderId="0" xfId="0" applyNumberFormat="1" applyFont="1" applyFill="1" applyAlignment="1">
      <alignment horizontal="center" vertical="center"/>
    </xf>
    <xf numFmtId="49" fontId="167" fillId="0" borderId="0" xfId="0" applyNumberFormat="1" applyFont="1" applyFill="1" applyBorder="1" applyAlignment="1">
      <alignment horizontal="center" vertical="center" wrapText="1"/>
    </xf>
    <xf numFmtId="0" fontId="167" fillId="0" borderId="0" xfId="0" applyFont="1" applyFill="1" applyBorder="1" applyAlignment="1">
      <alignment horizontal="left" vertical="center" wrapText="1"/>
    </xf>
    <xf numFmtId="17" fontId="167" fillId="0" borderId="0" xfId="0" applyNumberFormat="1" applyFont="1" applyFill="1" applyBorder="1" applyAlignment="1">
      <alignment horizontal="center" vertical="center"/>
    </xf>
    <xf numFmtId="0" fontId="167" fillId="0" borderId="0" xfId="0" applyFont="1" applyFill="1" applyBorder="1" applyAlignment="1">
      <alignment horizontal="center" vertical="center" wrapText="1"/>
    </xf>
    <xf numFmtId="177" fontId="167" fillId="0" borderId="0" xfId="0" applyNumberFormat="1" applyFont="1" applyFill="1" applyBorder="1" applyAlignment="1">
      <alignment horizontal="center" vertical="center"/>
    </xf>
    <xf numFmtId="1" fontId="167" fillId="0" borderId="0" xfId="0" applyNumberFormat="1" applyFont="1" applyFill="1" applyBorder="1" applyAlignment="1">
      <alignment horizontal="center" vertical="center" wrapText="1"/>
    </xf>
    <xf numFmtId="0" fontId="167" fillId="0" borderId="0" xfId="0" applyFont="1" applyFill="1" applyAlignment="1">
      <alignment horizontal="center" vertical="center" wrapText="1"/>
    </xf>
    <xf numFmtId="49" fontId="167" fillId="0" borderId="0" xfId="0" applyNumberFormat="1" applyFont="1" applyFill="1" applyAlignment="1">
      <alignment horizontal="center" vertical="center" wrapText="1"/>
    </xf>
    <xf numFmtId="190" fontId="167" fillId="0" borderId="0" xfId="0" applyNumberFormat="1" applyFont="1" applyFill="1" applyBorder="1" applyAlignment="1">
      <alignment horizontal="center" vertical="center" wrapText="1"/>
    </xf>
    <xf numFmtId="0" fontId="175" fillId="0" borderId="0" xfId="0" applyFont="1" applyFill="1" applyAlignment="1">
      <alignment vertical="center" wrapText="1"/>
    </xf>
    <xf numFmtId="0" fontId="167" fillId="0" borderId="0" xfId="0" applyFont="1" applyFill="1" applyBorder="1" applyAlignment="1">
      <alignment horizontal="center" vertical="center"/>
    </xf>
    <xf numFmtId="1" fontId="167" fillId="0" borderId="0" xfId="0" applyNumberFormat="1" applyFont="1" applyFill="1" applyBorder="1" applyAlignment="1">
      <alignment horizontal="center" vertical="center"/>
    </xf>
    <xf numFmtId="1" fontId="167" fillId="0" borderId="0" xfId="0" applyNumberFormat="1" applyFont="1" applyFill="1" applyBorder="1" applyAlignment="1">
      <alignment vertical="center" wrapText="1"/>
    </xf>
    <xf numFmtId="0" fontId="167" fillId="0" borderId="0" xfId="0" applyFont="1" applyFill="1" applyAlignment="1">
      <alignment vertical="center" wrapText="1"/>
    </xf>
    <xf numFmtId="1" fontId="167" fillId="0" borderId="0" xfId="6" applyNumberFormat="1" applyFont="1" applyFill="1" applyBorder="1" applyAlignment="1">
      <alignment horizontal="center" vertical="center"/>
    </xf>
    <xf numFmtId="177" fontId="175" fillId="0" borderId="1" xfId="0" applyNumberFormat="1" applyFont="1" applyFill="1" applyBorder="1" applyAlignment="1">
      <alignment horizontal="centerContinuous" vertical="center"/>
    </xf>
    <xf numFmtId="49" fontId="167" fillId="0" borderId="0" xfId="0" applyNumberFormat="1" applyFont="1" applyFill="1" applyBorder="1" applyAlignment="1">
      <alignment vertical="center" wrapText="1"/>
    </xf>
    <xf numFmtId="49" fontId="167" fillId="0" borderId="2" xfId="0" applyNumberFormat="1" applyFont="1" applyFill="1" applyBorder="1" applyAlignment="1">
      <alignment vertical="center" wrapText="1"/>
    </xf>
    <xf numFmtId="177" fontId="175" fillId="0" borderId="20" xfId="0" applyNumberFormat="1" applyFont="1" applyFill="1" applyBorder="1" applyAlignment="1">
      <alignment vertical="center" wrapText="1"/>
    </xf>
    <xf numFmtId="172" fontId="167" fillId="0" borderId="0" xfId="0" applyNumberFormat="1" applyFont="1" applyFill="1" applyBorder="1" applyAlignment="1">
      <alignment vertical="center"/>
    </xf>
    <xf numFmtId="0" fontId="167" fillId="0" borderId="0" xfId="0" applyFont="1"/>
    <xf numFmtId="195" fontId="167" fillId="0" borderId="0" xfId="7" applyNumberFormat="1" applyFont="1" applyFill="1" applyAlignment="1">
      <alignment vertical="center" wrapText="1"/>
    </xf>
    <xf numFmtId="49" fontId="167" fillId="0" borderId="0" xfId="0" applyNumberFormat="1" applyFont="1" applyFill="1" applyAlignment="1">
      <alignment vertical="center" wrapText="1"/>
    </xf>
    <xf numFmtId="0" fontId="167" fillId="0" borderId="0" xfId="3" applyFont="1" applyFill="1" applyBorder="1" applyAlignment="1">
      <alignment horizontal="center" vertical="center" wrapText="1"/>
    </xf>
    <xf numFmtId="172" fontId="167" fillId="0" borderId="0" xfId="0" applyNumberFormat="1" applyFont="1" applyFill="1" applyBorder="1" applyAlignment="1">
      <alignment horizontal="center" vertical="center" wrapText="1"/>
    </xf>
    <xf numFmtId="176" fontId="167" fillId="0" borderId="0" xfId="0" applyNumberFormat="1" applyFont="1" applyFill="1" applyAlignment="1">
      <alignment horizontal="center" vertical="center" wrapText="1"/>
    </xf>
    <xf numFmtId="168" fontId="167" fillId="0" borderId="0" xfId="1" applyFont="1" applyFill="1" applyAlignment="1">
      <alignment horizontal="center" vertical="center" wrapText="1"/>
    </xf>
    <xf numFmtId="195" fontId="167" fillId="0" borderId="0" xfId="7" applyNumberFormat="1" applyFont="1" applyFill="1" applyAlignment="1">
      <alignment horizontal="center" vertical="center" wrapText="1"/>
    </xf>
    <xf numFmtId="172" fontId="167" fillId="0" borderId="0" xfId="0" applyNumberFormat="1" applyFont="1" applyFill="1" applyBorder="1" applyAlignment="1">
      <alignment horizontal="center" vertical="center"/>
    </xf>
    <xf numFmtId="169" fontId="167" fillId="0" borderId="0" xfId="1" applyNumberFormat="1" applyFont="1" applyFill="1" applyAlignment="1">
      <alignment horizontal="center" vertical="center" wrapText="1"/>
    </xf>
    <xf numFmtId="49" fontId="167" fillId="0" borderId="0" xfId="0" applyNumberFormat="1" applyFont="1" applyFill="1" applyAlignment="1">
      <alignment horizontal="center" vertical="center"/>
    </xf>
    <xf numFmtId="193" fontId="167" fillId="0" borderId="0" xfId="79" applyNumberFormat="1" applyFont="1" applyFill="1" applyAlignment="1">
      <alignment horizontal="center" vertical="center"/>
    </xf>
    <xf numFmtId="0" fontId="167" fillId="0" borderId="0" xfId="6" applyFont="1" applyFill="1" applyAlignment="1">
      <alignment horizontal="center" vertical="center"/>
    </xf>
    <xf numFmtId="3" fontId="167" fillId="0" borderId="0" xfId="1" applyNumberFormat="1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/>
    </xf>
    <xf numFmtId="174" fontId="167" fillId="0" borderId="0" xfId="1" applyNumberFormat="1" applyFont="1" applyFill="1" applyBorder="1" applyAlignment="1">
      <alignment horizontal="center" vertical="center" wrapText="1"/>
    </xf>
    <xf numFmtId="177" fontId="175" fillId="0" borderId="0" xfId="0" applyNumberFormat="1" applyFont="1" applyFill="1" applyBorder="1" applyAlignment="1">
      <alignment horizontal="center" vertical="center"/>
    </xf>
    <xf numFmtId="167" fontId="167" fillId="0" borderId="0" xfId="0" applyNumberFormat="1" applyFont="1" applyFill="1" applyBorder="1" applyAlignment="1">
      <alignment horizontal="center" vertical="center"/>
    </xf>
    <xf numFmtId="0" fontId="175" fillId="0" borderId="0" xfId="0" applyFont="1" applyFill="1" applyBorder="1" applyAlignment="1">
      <alignment horizontal="center" vertical="center" wrapText="1"/>
    </xf>
    <xf numFmtId="0" fontId="199" fillId="0" borderId="0" xfId="6" applyFont="1" applyFill="1" applyBorder="1" applyAlignment="1">
      <alignment vertical="center" wrapText="1"/>
    </xf>
    <xf numFmtId="167" fontId="175" fillId="0" borderId="1" xfId="0" applyNumberFormat="1" applyFont="1" applyFill="1" applyBorder="1" applyAlignment="1">
      <alignment horizontal="center" vertical="center"/>
    </xf>
    <xf numFmtId="0" fontId="199" fillId="0" borderId="0" xfId="0" applyFont="1" applyFill="1" applyBorder="1" applyAlignment="1">
      <alignment horizontal="left" vertical="center"/>
    </xf>
    <xf numFmtId="4" fontId="175" fillId="0" borderId="0" xfId="0" applyNumberFormat="1" applyFont="1" applyFill="1" applyAlignment="1">
      <alignment vertical="center"/>
    </xf>
    <xf numFmtId="4" fontId="167" fillId="0" borderId="0" xfId="0" applyNumberFormat="1" applyFont="1" applyFill="1" applyAlignment="1">
      <alignment vertical="center" wrapText="1"/>
    </xf>
    <xf numFmtId="0" fontId="167" fillId="0" borderId="1" xfId="0" applyNumberFormat="1" applyFont="1" applyFill="1" applyBorder="1" applyAlignment="1">
      <alignment horizontal="center" vertical="center" wrapText="1"/>
    </xf>
    <xf numFmtId="0" fontId="167" fillId="0" borderId="0" xfId="0" applyFont="1" applyProtection="1">
      <protection hidden="1"/>
    </xf>
    <xf numFmtId="0" fontId="167" fillId="0" borderId="24" xfId="0" applyFont="1" applyBorder="1"/>
    <xf numFmtId="172" fontId="167" fillId="0" borderId="0" xfId="28" applyNumberFormat="1" applyFont="1" applyFill="1" applyBorder="1" applyAlignment="1">
      <alignment horizontal="center" vertical="center" wrapText="1"/>
    </xf>
    <xf numFmtId="199" fontId="167" fillId="0" borderId="0" xfId="1" applyNumberFormat="1" applyFont="1" applyFill="1" applyAlignment="1">
      <alignment vertical="center"/>
    </xf>
    <xf numFmtId="0" fontId="175" fillId="0" borderId="20" xfId="0" applyFont="1" applyFill="1" applyBorder="1" applyAlignment="1">
      <alignment horizontal="center" vertical="center"/>
    </xf>
    <xf numFmtId="171" fontId="167" fillId="0" borderId="0" xfId="0" applyNumberFormat="1" applyFont="1" applyFill="1" applyBorder="1" applyAlignment="1">
      <alignment horizontal="center" vertical="center"/>
    </xf>
    <xf numFmtId="199" fontId="175" fillId="0" borderId="20" xfId="7" applyNumberFormat="1" applyFont="1" applyFill="1" applyBorder="1" applyAlignment="1">
      <alignment horizontal="center" vertical="center" wrapText="1"/>
    </xf>
    <xf numFmtId="195" fontId="167" fillId="0" borderId="0" xfId="0" applyNumberFormat="1" applyFont="1" applyFill="1" applyAlignment="1">
      <alignment horizontal="center" vertical="center"/>
    </xf>
    <xf numFmtId="198" fontId="167" fillId="0" borderId="0" xfId="0" applyNumberFormat="1" applyFont="1" applyFill="1" applyAlignment="1">
      <alignment vertical="center"/>
    </xf>
    <xf numFmtId="1" fontId="167" fillId="0" borderId="0" xfId="6" applyNumberFormat="1" applyFont="1" applyFill="1" applyBorder="1" applyAlignment="1">
      <alignment horizontal="center" vertical="center" wrapText="1"/>
    </xf>
    <xf numFmtId="0" fontId="175" fillId="0" borderId="2" xfId="0" applyFont="1" applyFill="1" applyBorder="1" applyAlignment="1">
      <alignment horizontal="center" vertical="center" wrapText="1"/>
    </xf>
    <xf numFmtId="0" fontId="175" fillId="0" borderId="20" xfId="0" applyFont="1" applyFill="1" applyBorder="1" applyAlignment="1">
      <alignment horizontal="center" vertical="center" wrapText="1"/>
    </xf>
    <xf numFmtId="1" fontId="175" fillId="0" borderId="20" xfId="8850" applyNumberFormat="1" applyFont="1" applyFill="1" applyBorder="1" applyAlignment="1">
      <alignment horizontal="center" vertical="center" wrapText="1"/>
    </xf>
    <xf numFmtId="172" fontId="167" fillId="0" borderId="0" xfId="0" applyNumberFormat="1" applyFont="1" applyFill="1" applyAlignment="1">
      <alignment horizontal="center" vertical="center" wrapText="1"/>
    </xf>
    <xf numFmtId="168" fontId="167" fillId="0" borderId="0" xfId="1" applyFont="1" applyFill="1" applyAlignment="1">
      <alignment horizontal="centerContinuous" vertical="center"/>
    </xf>
    <xf numFmtId="192" fontId="167" fillId="0" borderId="0" xfId="1" applyNumberFormat="1" applyFont="1" applyFill="1" applyAlignment="1">
      <alignment vertical="center"/>
    </xf>
    <xf numFmtId="173" fontId="167" fillId="0" borderId="0" xfId="2" applyNumberFormat="1" applyFont="1" applyFill="1" applyAlignment="1">
      <alignment horizontal="left" vertical="center"/>
    </xf>
    <xf numFmtId="195" fontId="167" fillId="0" borderId="0" xfId="0" applyNumberFormat="1" applyFont="1" applyFill="1" applyAlignment="1">
      <alignment horizontal="left" vertical="center"/>
    </xf>
    <xf numFmtId="0" fontId="167" fillId="0" borderId="0" xfId="6" applyFont="1" applyFill="1" applyBorder="1" applyAlignment="1">
      <alignment vertical="center"/>
    </xf>
    <xf numFmtId="9" fontId="167" fillId="0" borderId="0" xfId="2" applyNumberFormat="1" applyFont="1" applyFill="1" applyAlignment="1">
      <alignment vertical="center"/>
    </xf>
    <xf numFmtId="3" fontId="167" fillId="0" borderId="0" xfId="6" applyNumberFormat="1" applyFont="1" applyFill="1" applyAlignment="1">
      <alignment horizontal="left" vertical="center"/>
    </xf>
    <xf numFmtId="9" fontId="167" fillId="0" borderId="0" xfId="2" applyFont="1" applyFill="1" applyAlignment="1">
      <alignment vertical="center"/>
    </xf>
    <xf numFmtId="170" fontId="167" fillId="0" borderId="0" xfId="1" applyNumberFormat="1" applyFont="1" applyFill="1" applyBorder="1" applyAlignment="1">
      <alignment horizontal="center" vertical="center"/>
    </xf>
    <xf numFmtId="176" fontId="167" fillId="0" borderId="0" xfId="0" applyNumberFormat="1" applyFont="1" applyFill="1" applyAlignment="1">
      <alignment vertical="center"/>
    </xf>
    <xf numFmtId="0" fontId="167" fillId="0" borderId="0" xfId="0" applyFont="1" applyFill="1" applyBorder="1" applyAlignment="1">
      <alignment horizontal="left" vertical="center"/>
    </xf>
    <xf numFmtId="3" fontId="167" fillId="0" borderId="0" xfId="0" applyNumberFormat="1" applyFont="1" applyFill="1" applyAlignment="1">
      <alignment horizontal="left" vertical="center"/>
    </xf>
    <xf numFmtId="2" fontId="167" fillId="0" borderId="0" xfId="0" applyNumberFormat="1" applyFont="1" applyFill="1" applyAlignment="1">
      <alignment vertical="center"/>
    </xf>
    <xf numFmtId="179" fontId="167" fillId="0" borderId="1" xfId="0" applyNumberFormat="1" applyFont="1" applyFill="1" applyBorder="1" applyAlignment="1">
      <alignment horizontal="center" vertical="center" wrapText="1"/>
    </xf>
    <xf numFmtId="168" fontId="167" fillId="0" borderId="0" xfId="1" applyFont="1" applyFill="1" applyAlignment="1">
      <alignment vertical="center" wrapText="1"/>
    </xf>
    <xf numFmtId="1" fontId="167" fillId="0" borderId="0" xfId="0" applyNumberFormat="1" applyFont="1" applyFill="1" applyAlignment="1">
      <alignment vertical="center"/>
    </xf>
    <xf numFmtId="175" fontId="167" fillId="0" borderId="0" xfId="0" applyNumberFormat="1" applyFont="1" applyFill="1" applyAlignment="1">
      <alignment horizontal="center" vertical="center"/>
    </xf>
    <xf numFmtId="178" fontId="167" fillId="0" borderId="0" xfId="0" applyNumberFormat="1" applyFont="1" applyFill="1" applyAlignment="1">
      <alignment vertical="center"/>
    </xf>
    <xf numFmtId="175" fontId="167" fillId="0" borderId="0" xfId="0" applyNumberFormat="1" applyFont="1" applyFill="1" applyBorder="1" applyAlignment="1">
      <alignment horizontal="center" vertical="center"/>
    </xf>
    <xf numFmtId="179" fontId="167" fillId="0" borderId="0" xfId="0" applyNumberFormat="1" applyFont="1" applyFill="1" applyAlignment="1">
      <alignment vertical="center"/>
    </xf>
    <xf numFmtId="0" fontId="175" fillId="0" borderId="0" xfId="0" applyFont="1" applyFill="1" applyBorder="1" applyAlignment="1">
      <alignment horizontal="right" vertical="center"/>
    </xf>
    <xf numFmtId="168" fontId="175" fillId="0" borderId="0" xfId="1" applyFont="1" applyFill="1" applyBorder="1" applyAlignment="1">
      <alignment vertical="center"/>
    </xf>
    <xf numFmtId="168" fontId="167" fillId="0" borderId="0" xfId="0" applyNumberFormat="1" applyFont="1" applyFill="1" applyAlignment="1">
      <alignment horizontal="center" vertical="center"/>
    </xf>
    <xf numFmtId="168" fontId="167" fillId="0" borderId="0" xfId="0" applyNumberFormat="1" applyFont="1" applyFill="1" applyAlignment="1">
      <alignment horizontal="left" vertical="center"/>
    </xf>
    <xf numFmtId="2" fontId="167" fillId="0" borderId="0" xfId="0" applyNumberFormat="1" applyFont="1" applyFill="1" applyAlignment="1">
      <alignment horizontal="left" vertical="center" indent="3"/>
    </xf>
    <xf numFmtId="169" fontId="167" fillId="0" borderId="0" xfId="1" applyNumberFormat="1" applyFont="1" applyFill="1" applyAlignment="1">
      <alignment horizontal="center" vertical="center"/>
    </xf>
    <xf numFmtId="180" fontId="167" fillId="0" borderId="0" xfId="0" applyNumberFormat="1" applyFont="1" applyFill="1" applyAlignment="1">
      <alignment vertical="center"/>
    </xf>
    <xf numFmtId="176" fontId="167" fillId="0" borderId="0" xfId="0" applyNumberFormat="1" applyFont="1" applyFill="1" applyBorder="1" applyAlignment="1">
      <alignment vertical="center"/>
    </xf>
    <xf numFmtId="168" fontId="167" fillId="0" borderId="0" xfId="0" applyNumberFormat="1" applyFont="1" applyFill="1" applyBorder="1" applyAlignment="1">
      <alignment vertical="center"/>
    </xf>
    <xf numFmtId="1" fontId="167" fillId="0" borderId="1" xfId="7" applyNumberFormat="1" applyFont="1" applyFill="1" applyBorder="1" applyAlignment="1">
      <alignment horizontal="center" vertical="center" wrapText="1"/>
    </xf>
    <xf numFmtId="167" fontId="167" fillId="0" borderId="0" xfId="0" applyNumberFormat="1" applyFont="1" applyFill="1" applyAlignment="1">
      <alignment horizontal="center" vertical="center" wrapText="1"/>
    </xf>
    <xf numFmtId="172" fontId="175" fillId="0" borderId="0" xfId="0" applyNumberFormat="1" applyFont="1" applyFill="1" applyBorder="1" applyAlignment="1">
      <alignment horizontal="center" vertical="center" wrapText="1"/>
    </xf>
    <xf numFmtId="1" fontId="175" fillId="0" borderId="1" xfId="8850" applyNumberFormat="1" applyFont="1" applyFill="1" applyBorder="1" applyAlignment="1">
      <alignment horizontal="center" vertical="center" wrapText="1"/>
    </xf>
    <xf numFmtId="167" fontId="167" fillId="0" borderId="0" xfId="0" applyNumberFormat="1" applyFont="1" applyFill="1" applyBorder="1" applyAlignment="1">
      <alignment horizontal="center" vertical="center" wrapText="1"/>
    </xf>
    <xf numFmtId="175" fontId="175" fillId="0" borderId="0" xfId="0" applyNumberFormat="1" applyFont="1" applyFill="1" applyBorder="1" applyAlignment="1">
      <alignment horizontal="center" vertical="center" wrapText="1"/>
    </xf>
    <xf numFmtId="175" fontId="175" fillId="0" borderId="0" xfId="0" applyNumberFormat="1" applyFont="1" applyFill="1" applyBorder="1" applyAlignment="1">
      <alignment horizontal="left" vertical="center"/>
    </xf>
    <xf numFmtId="178" fontId="175" fillId="0" borderId="0" xfId="0" applyNumberFormat="1" applyFont="1" applyFill="1" applyBorder="1" applyAlignment="1">
      <alignment horizontal="left" vertical="center"/>
    </xf>
    <xf numFmtId="178" fontId="175" fillId="0" borderId="0" xfId="0" applyNumberFormat="1" applyFont="1" applyFill="1" applyBorder="1" applyAlignment="1">
      <alignment vertical="center"/>
    </xf>
    <xf numFmtId="175" fontId="167" fillId="0" borderId="0" xfId="0" applyNumberFormat="1" applyFont="1" applyFill="1" applyBorder="1" applyAlignment="1">
      <alignment vertical="center"/>
    </xf>
    <xf numFmtId="166" fontId="175" fillId="0" borderId="0" xfId="0" applyNumberFormat="1" applyFont="1" applyFill="1" applyBorder="1" applyAlignment="1">
      <alignment vertical="center"/>
    </xf>
    <xf numFmtId="166" fontId="175" fillId="0" borderId="0" xfId="0" applyNumberFormat="1" applyFont="1" applyFill="1" applyBorder="1" applyAlignment="1">
      <alignment horizontal="left" vertical="center"/>
    </xf>
    <xf numFmtId="173" fontId="167" fillId="0" borderId="0" xfId="0" applyNumberFormat="1" applyFont="1" applyFill="1" applyBorder="1" applyAlignment="1">
      <alignment vertical="center" wrapText="1"/>
    </xf>
    <xf numFmtId="4" fontId="167" fillId="0" borderId="0" xfId="0" applyNumberFormat="1" applyFont="1" applyFill="1" applyBorder="1" applyAlignment="1">
      <alignment vertical="center" wrapText="1"/>
    </xf>
    <xf numFmtId="4" fontId="167" fillId="0" borderId="0" xfId="7" applyNumberFormat="1" applyFont="1" applyFill="1" applyBorder="1" applyAlignment="1">
      <alignment vertical="center" wrapText="1"/>
    </xf>
    <xf numFmtId="173" fontId="175" fillId="0" borderId="0" xfId="0" applyNumberFormat="1" applyFont="1" applyFill="1" applyBorder="1" applyAlignment="1">
      <alignment vertical="center"/>
    </xf>
    <xf numFmtId="4" fontId="175" fillId="0" borderId="0" xfId="0" applyNumberFormat="1" applyFont="1" applyFill="1" applyBorder="1" applyAlignment="1">
      <alignment vertical="center"/>
    </xf>
    <xf numFmtId="4" fontId="175" fillId="0" borderId="0" xfId="7" applyNumberFormat="1" applyFont="1" applyFill="1" applyBorder="1" applyAlignment="1">
      <alignment vertical="center"/>
    </xf>
    <xf numFmtId="199" fontId="167" fillId="0" borderId="1" xfId="0" applyNumberFormat="1" applyFont="1" applyFill="1" applyBorder="1" applyAlignment="1">
      <alignment horizontal="center" vertical="center"/>
    </xf>
    <xf numFmtId="0" fontId="175" fillId="0" borderId="0" xfId="0" applyFont="1" applyFill="1" applyBorder="1" applyAlignment="1">
      <alignment horizontal="center" vertical="center"/>
    </xf>
    <xf numFmtId="0" fontId="199" fillId="0" borderId="0" xfId="0" applyFont="1" applyFill="1" applyBorder="1" applyAlignment="1">
      <alignment horizontal="justify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199" fillId="0" borderId="0" xfId="0" applyFont="1" applyFill="1" applyBorder="1" applyAlignment="1">
      <alignment horizontal="left" vertical="center" wrapText="1"/>
    </xf>
    <xf numFmtId="0" fontId="175" fillId="0" borderId="0" xfId="0" applyFont="1" applyFill="1" applyAlignment="1">
      <alignment horizontal="left" vertical="center"/>
    </xf>
    <xf numFmtId="0" fontId="175" fillId="0" borderId="20" xfId="79" applyFont="1" applyFill="1" applyBorder="1" applyAlignment="1">
      <alignment horizontal="right" vertical="center"/>
    </xf>
    <xf numFmtId="0" fontId="175" fillId="0" borderId="20" xfId="79" applyFont="1" applyFill="1" applyBorder="1" applyAlignment="1">
      <alignment horizontal="center" vertical="center"/>
    </xf>
    <xf numFmtId="0" fontId="175" fillId="0" borderId="20" xfId="6" applyFont="1" applyFill="1" applyBorder="1" applyAlignment="1">
      <alignment horizontal="center" vertical="center"/>
    </xf>
    <xf numFmtId="177" fontId="175" fillId="0" borderId="20" xfId="0" applyNumberFormat="1" applyFont="1" applyFill="1" applyBorder="1" applyAlignment="1">
      <alignment horizontal="center" vertical="center"/>
    </xf>
    <xf numFmtId="177" fontId="175" fillId="0" borderId="20" xfId="0" applyNumberFormat="1" applyFont="1" applyFill="1" applyBorder="1" applyAlignment="1">
      <alignment horizontal="center" vertical="center" wrapText="1"/>
    </xf>
    <xf numFmtId="0" fontId="167" fillId="0" borderId="0" xfId="35074" applyFont="1" applyFill="1" applyAlignment="1">
      <alignment vertical="center"/>
    </xf>
    <xf numFmtId="0" fontId="175" fillId="0" borderId="1" xfId="35074" applyFont="1" applyFill="1" applyBorder="1" applyAlignment="1">
      <alignment vertical="center"/>
    </xf>
    <xf numFmtId="0" fontId="167" fillId="0" borderId="1" xfId="35074" applyFont="1" applyFill="1" applyBorder="1" applyAlignment="1">
      <alignment vertical="center"/>
    </xf>
    <xf numFmtId="179" fontId="167" fillId="0" borderId="0" xfId="0" applyNumberFormat="1" applyFont="1" applyFill="1" applyBorder="1" applyAlignment="1">
      <alignment horizontal="center" vertical="center" wrapText="1"/>
    </xf>
    <xf numFmtId="0" fontId="167" fillId="0" borderId="0" xfId="35068" applyFont="1" applyFill="1" applyBorder="1" applyAlignment="1">
      <alignment horizontal="center"/>
    </xf>
    <xf numFmtId="0" fontId="167" fillId="0" borderId="0" xfId="35068" applyFont="1" applyFill="1" applyBorder="1" applyAlignment="1">
      <alignment horizontal="right" wrapText="1"/>
    </xf>
    <xf numFmtId="0" fontId="175" fillId="0" borderId="20" xfId="79" applyFont="1" applyFill="1" applyBorder="1" applyAlignment="1">
      <alignment horizontal="center" vertical="center" wrapText="1"/>
    </xf>
    <xf numFmtId="0" fontId="167" fillId="0" borderId="0" xfId="35076" applyFont="1" applyFill="1"/>
    <xf numFmtId="168" fontId="167" fillId="0" borderId="0" xfId="35077" applyFont="1" applyFill="1"/>
    <xf numFmtId="0" fontId="167" fillId="0" borderId="0" xfId="35076" applyFont="1" applyFill="1" applyAlignment="1">
      <alignment horizontal="center"/>
    </xf>
    <xf numFmtId="0" fontId="167" fillId="0" borderId="0" xfId="35079" applyFont="1" applyFill="1" applyBorder="1" applyAlignment="1">
      <alignment vertical="center" wrapText="1"/>
    </xf>
    <xf numFmtId="0" fontId="167" fillId="0" borderId="0" xfId="35079" applyFont="1" applyFill="1" applyBorder="1" applyAlignment="1">
      <alignment horizontal="right" vertical="center" wrapText="1"/>
    </xf>
    <xf numFmtId="0" fontId="167" fillId="0" borderId="0" xfId="35080" applyFont="1" applyFill="1" applyBorder="1" applyAlignment="1">
      <alignment horizontal="center" vertical="center" wrapText="1"/>
    </xf>
    <xf numFmtId="167" fontId="167" fillId="0" borderId="0" xfId="35080" applyNumberFormat="1" applyFont="1" applyFill="1" applyAlignment="1">
      <alignment vertical="center"/>
    </xf>
    <xf numFmtId="179" fontId="167" fillId="0" borderId="0" xfId="35080" applyNumberFormat="1" applyFont="1" applyFill="1" applyBorder="1" applyAlignment="1">
      <alignment vertical="center"/>
    </xf>
    <xf numFmtId="196" fontId="167" fillId="0" borderId="0" xfId="35080" applyNumberFormat="1" applyFont="1" applyFill="1" applyAlignment="1">
      <alignment vertical="center"/>
    </xf>
    <xf numFmtId="167" fontId="167" fillId="0" borderId="0" xfId="35080" applyNumberFormat="1" applyFont="1" applyFill="1" applyAlignment="1">
      <alignment horizontal="center" vertical="center" wrapText="1"/>
    </xf>
    <xf numFmtId="179" fontId="167" fillId="0" borderId="0" xfId="35080" applyNumberFormat="1" applyFont="1" applyFill="1" applyBorder="1" applyAlignment="1">
      <alignment horizontal="center" vertical="center" wrapText="1"/>
    </xf>
    <xf numFmtId="196" fontId="167" fillId="0" borderId="0" xfId="35080" applyNumberFormat="1" applyFont="1" applyFill="1" applyAlignment="1">
      <alignment horizontal="center" vertical="center" wrapText="1"/>
    </xf>
    <xf numFmtId="196" fontId="167" fillId="0" borderId="0" xfId="35080" applyNumberFormat="1" applyFont="1" applyFill="1" applyBorder="1" applyAlignment="1">
      <alignment horizontal="center" vertical="center" wrapText="1"/>
    </xf>
    <xf numFmtId="167" fontId="167" fillId="0" borderId="0" xfId="35080" applyNumberFormat="1" applyFont="1" applyFill="1" applyBorder="1" applyAlignment="1">
      <alignment horizontal="center" vertical="center" wrapText="1"/>
    </xf>
    <xf numFmtId="175" fontId="175" fillId="0" borderId="22" xfId="0" applyNumberFormat="1" applyFont="1" applyFill="1" applyBorder="1" applyAlignment="1">
      <alignment horizontal="center" vertical="center" wrapText="1"/>
    </xf>
    <xf numFmtId="179" fontId="167" fillId="0" borderId="0" xfId="0" applyNumberFormat="1" applyFont="1" applyFill="1" applyAlignment="1">
      <alignment horizontal="center" vertical="center"/>
    </xf>
    <xf numFmtId="179" fontId="175" fillId="0" borderId="20" xfId="0" applyNumberFormat="1" applyFont="1" applyFill="1" applyBorder="1" applyAlignment="1">
      <alignment horizontal="center" vertical="center"/>
    </xf>
    <xf numFmtId="199" fontId="167" fillId="0" borderId="0" xfId="1" applyNumberFormat="1" applyFont="1" applyFill="1" applyAlignment="1">
      <alignment horizontal="center" vertical="center" wrapText="1"/>
    </xf>
    <xf numFmtId="0" fontId="58" fillId="0" borderId="0" xfId="35092" applyFill="1" applyAlignment="1">
      <alignment vertical="center"/>
    </xf>
    <xf numFmtId="167" fontId="168" fillId="0" borderId="0" xfId="35092" applyNumberFormat="1" applyFont="1" applyFill="1" applyAlignment="1">
      <alignment vertical="center"/>
    </xf>
    <xf numFmtId="0" fontId="168" fillId="0" borderId="0" xfId="35092" applyFont="1" applyFill="1" applyAlignment="1">
      <alignment vertical="center"/>
    </xf>
    <xf numFmtId="179" fontId="168" fillId="0" borderId="0" xfId="35092" applyNumberFormat="1" applyFont="1" applyFill="1" applyBorder="1" applyAlignment="1">
      <alignment vertical="center"/>
    </xf>
    <xf numFmtId="196" fontId="168" fillId="0" borderId="0" xfId="35092" applyNumberFormat="1" applyFont="1" applyFill="1" applyAlignment="1">
      <alignment vertical="center"/>
    </xf>
    <xf numFmtId="167" fontId="58" fillId="0" borderId="0" xfId="35092" applyNumberFormat="1" applyFill="1" applyAlignment="1">
      <alignment vertical="center"/>
    </xf>
    <xf numFmtId="179" fontId="58" fillId="0" borderId="0" xfId="35092" applyNumberFormat="1" applyFill="1" applyBorder="1" applyAlignment="1">
      <alignment vertical="center"/>
    </xf>
    <xf numFmtId="172" fontId="58" fillId="0" borderId="0" xfId="35092" applyNumberFormat="1" applyFill="1" applyAlignment="1">
      <alignment vertical="center"/>
    </xf>
    <xf numFmtId="179" fontId="167" fillId="0" borderId="1" xfId="35092" applyNumberFormat="1" applyFont="1" applyFill="1" applyBorder="1" applyAlignment="1">
      <alignment horizontal="center" vertical="center"/>
    </xf>
    <xf numFmtId="167" fontId="166" fillId="0" borderId="1" xfId="35092" applyNumberFormat="1" applyFont="1" applyFill="1" applyBorder="1" applyAlignment="1">
      <alignment vertical="center"/>
    </xf>
    <xf numFmtId="0" fontId="58" fillId="0" borderId="0" xfId="35093"/>
    <xf numFmtId="175" fontId="201" fillId="0" borderId="0" xfId="35093" applyNumberFormat="1" applyFont="1" applyBorder="1" applyAlignment="1">
      <alignment vertical="center"/>
    </xf>
    <xf numFmtId="0" fontId="205" fillId="0" borderId="0" xfId="35093" applyFont="1" applyAlignment="1">
      <alignment vertical="center"/>
    </xf>
    <xf numFmtId="175" fontId="58" fillId="0" borderId="0" xfId="35093" applyNumberFormat="1" applyAlignment="1">
      <alignment vertical="center"/>
    </xf>
    <xf numFmtId="175" fontId="175" fillId="0" borderId="1" xfId="35093" applyNumberFormat="1" applyFont="1" applyBorder="1" applyAlignment="1">
      <alignment horizontal="left" vertical="center"/>
    </xf>
    <xf numFmtId="179" fontId="166" fillId="0" borderId="1" xfId="35092" applyNumberFormat="1" applyFont="1" applyFill="1" applyBorder="1" applyAlignment="1">
      <alignment horizontal="center" vertical="center"/>
    </xf>
    <xf numFmtId="0" fontId="205" fillId="0" borderId="0" xfId="35093" applyFont="1" applyAlignment="1">
      <alignment vertical="center"/>
    </xf>
    <xf numFmtId="167" fontId="170" fillId="0" borderId="1" xfId="35093" applyNumberFormat="1" applyFont="1" applyBorder="1" applyAlignment="1">
      <alignment horizontal="center" vertical="center"/>
    </xf>
    <xf numFmtId="0" fontId="169" fillId="0" borderId="0" xfId="35092" applyFont="1" applyFill="1" applyAlignment="1">
      <alignment vertical="center"/>
    </xf>
    <xf numFmtId="179" fontId="175" fillId="0" borderId="1" xfId="35092" applyNumberFormat="1" applyFont="1" applyFill="1" applyBorder="1" applyAlignment="1">
      <alignment horizontal="center" vertical="center"/>
    </xf>
    <xf numFmtId="0" fontId="164" fillId="27" borderId="8" xfId="35099" applyFont="1" applyFill="1" applyBorder="1" applyAlignment="1">
      <alignment horizontal="center"/>
    </xf>
    <xf numFmtId="0" fontId="164" fillId="0" borderId="23" xfId="35099" applyFont="1" applyFill="1" applyBorder="1" applyAlignment="1">
      <alignment wrapText="1"/>
    </xf>
    <xf numFmtId="0" fontId="164" fillId="0" borderId="23" xfId="35099" applyFont="1" applyFill="1" applyBorder="1" applyAlignment="1">
      <alignment horizontal="right" wrapText="1"/>
    </xf>
    <xf numFmtId="1" fontId="167" fillId="0" borderId="0" xfId="0" applyNumberFormat="1" applyFont="1" applyFill="1" applyAlignment="1">
      <alignment horizontal="center" vertical="center"/>
    </xf>
    <xf numFmtId="177" fontId="167" fillId="0" borderId="0" xfId="0" applyNumberFormat="1" applyFont="1" applyFill="1" applyBorder="1" applyAlignment="1">
      <alignment horizontal="left" vertical="center"/>
    </xf>
    <xf numFmtId="0" fontId="170" fillId="26" borderId="1" xfId="0" applyFont="1" applyFill="1" applyBorder="1" applyAlignment="1">
      <alignment horizontal="center" vertical="center" wrapText="1"/>
    </xf>
    <xf numFmtId="1" fontId="170" fillId="26" borderId="1" xfId="0" applyNumberFormat="1" applyFont="1" applyFill="1" applyBorder="1" applyAlignment="1">
      <alignment horizontal="center" vertical="center" wrapText="1"/>
    </xf>
    <xf numFmtId="200" fontId="170" fillId="26" borderId="1" xfId="0" applyNumberFormat="1" applyFont="1" applyFill="1" applyBorder="1" applyAlignment="1">
      <alignment horizontal="center" vertical="center" wrapText="1"/>
    </xf>
    <xf numFmtId="199" fontId="170" fillId="26" borderId="1" xfId="0" applyNumberFormat="1" applyFont="1" applyFill="1" applyBorder="1" applyAlignment="1">
      <alignment horizontal="center" vertical="center" wrapText="1"/>
    </xf>
    <xf numFmtId="200" fontId="167" fillId="0" borderId="0" xfId="0" applyNumberFormat="1" applyFont="1" applyFill="1" applyAlignment="1">
      <alignment vertical="center"/>
    </xf>
    <xf numFmtId="179" fontId="175" fillId="0" borderId="0" xfId="0" applyNumberFormat="1" applyFont="1" applyFill="1" applyAlignment="1">
      <alignment vertical="center"/>
    </xf>
    <xf numFmtId="179" fontId="199" fillId="0" borderId="0" xfId="0" applyNumberFormat="1" applyFont="1" applyFill="1" applyBorder="1" applyAlignment="1">
      <alignment horizontal="justify" vertical="center" wrapText="1"/>
    </xf>
    <xf numFmtId="195" fontId="167" fillId="0" borderId="0" xfId="0" applyNumberFormat="1" applyFont="1" applyFill="1" applyAlignment="1">
      <alignment vertical="center"/>
    </xf>
    <xf numFmtId="1" fontId="167" fillId="0" borderId="0" xfId="0" applyNumberFormat="1" applyFont="1" applyFill="1" applyAlignment="1">
      <alignment vertical="center" wrapText="1"/>
    </xf>
    <xf numFmtId="9" fontId="167" fillId="0" borderId="0" xfId="2" applyFont="1" applyFill="1" applyAlignment="1">
      <alignment horizontal="center" vertical="center" wrapText="1"/>
    </xf>
    <xf numFmtId="0" fontId="175" fillId="0" borderId="6" xfId="0" applyFont="1" applyFill="1" applyBorder="1" applyAlignment="1">
      <alignment horizontal="justify" vertical="center"/>
    </xf>
    <xf numFmtId="0" fontId="207" fillId="0" borderId="0" xfId="35111" applyFont="1" applyFill="1" applyBorder="1" applyAlignment="1">
      <alignment horizontal="center"/>
    </xf>
    <xf numFmtId="0" fontId="167" fillId="0" borderId="0" xfId="0" applyFont="1" applyBorder="1"/>
    <xf numFmtId="9" fontId="167" fillId="0" borderId="0" xfId="2" applyFont="1" applyFill="1" applyAlignment="1">
      <alignment horizontal="center" vertical="center"/>
    </xf>
    <xf numFmtId="168" fontId="167" fillId="0" borderId="0" xfId="1" applyFont="1" applyFill="1" applyAlignment="1">
      <alignment horizontal="center" vertical="center"/>
    </xf>
    <xf numFmtId="9" fontId="167" fillId="0" borderId="0" xfId="2" applyFont="1" applyFill="1" applyBorder="1" applyAlignment="1">
      <alignment horizontal="center" vertical="center"/>
    </xf>
    <xf numFmtId="0" fontId="209" fillId="28" borderId="4" xfId="0" applyFont="1" applyFill="1" applyBorder="1"/>
    <xf numFmtId="179" fontId="175" fillId="0" borderId="1" xfId="0" applyNumberFormat="1" applyFont="1" applyFill="1" applyBorder="1" applyAlignment="1">
      <alignment horizontal="center" vertical="center" wrapText="1"/>
    </xf>
    <xf numFmtId="179" fontId="175" fillId="0" borderId="6" xfId="0" applyNumberFormat="1" applyFont="1" applyFill="1" applyBorder="1" applyAlignment="1">
      <alignment horizontal="center" vertical="center" wrapText="1"/>
    </xf>
    <xf numFmtId="0" fontId="170" fillId="2" borderId="0" xfId="28" applyFont="1" applyFill="1" applyBorder="1" applyAlignment="1">
      <alignment horizontal="center" vertical="center"/>
    </xf>
    <xf numFmtId="168" fontId="170" fillId="2" borderId="0" xfId="17580" applyFont="1" applyFill="1" applyBorder="1" applyAlignment="1">
      <alignment horizontal="center" vertical="center"/>
    </xf>
    <xf numFmtId="0" fontId="175" fillId="0" borderId="0" xfId="28" applyFont="1" applyFill="1" applyBorder="1" applyAlignment="1">
      <alignment horizontal="center" vertical="center" wrapText="1"/>
    </xf>
    <xf numFmtId="168" fontId="175" fillId="0" borderId="0" xfId="17580" applyFont="1" applyFill="1" applyBorder="1" applyAlignment="1">
      <alignment horizontal="center" vertical="center" wrapText="1"/>
    </xf>
    <xf numFmtId="1" fontId="166" fillId="0" borderId="0" xfId="28" applyNumberFormat="1" applyFont="1" applyFill="1" applyBorder="1" applyAlignment="1">
      <alignment horizontal="center" vertical="center" wrapText="1"/>
    </xf>
    <xf numFmtId="164" fontId="166" fillId="0" borderId="0" xfId="28" applyNumberFormat="1" applyFont="1" applyFill="1" applyBorder="1" applyAlignment="1">
      <alignment horizontal="center" vertical="center" wrapText="1"/>
    </xf>
    <xf numFmtId="172" fontId="166" fillId="0" borderId="0" xfId="28" applyNumberFormat="1" applyFont="1" applyFill="1" applyBorder="1" applyAlignment="1">
      <alignment horizontal="center" vertical="center" wrapText="1"/>
    </xf>
    <xf numFmtId="1" fontId="166" fillId="2" borderId="0" xfId="28" applyNumberFormat="1" applyFont="1" applyFill="1" applyBorder="1" applyAlignment="1">
      <alignment horizontal="center" vertical="center" wrapText="1"/>
    </xf>
    <xf numFmtId="200" fontId="166" fillId="2" borderId="0" xfId="28" applyNumberFormat="1" applyFont="1" applyFill="1" applyBorder="1" applyAlignment="1">
      <alignment horizontal="center" vertical="center" wrapText="1"/>
    </xf>
    <xf numFmtId="1" fontId="167" fillId="0" borderId="0" xfId="28" applyNumberFormat="1" applyFont="1" applyFill="1" applyBorder="1" applyAlignment="1">
      <alignment horizontal="center" vertical="center" wrapText="1"/>
    </xf>
    <xf numFmtId="199" fontId="167" fillId="0" borderId="0" xfId="0" applyNumberFormat="1" applyFont="1" applyFill="1" applyAlignment="1">
      <alignment vertical="center"/>
    </xf>
    <xf numFmtId="0" fontId="201" fillId="28" borderId="4" xfId="0" applyFont="1" applyFill="1" applyBorder="1"/>
    <xf numFmtId="168" fontId="167" fillId="0" borderId="0" xfId="0" applyNumberFormat="1" applyFont="1" applyFill="1" applyBorder="1" applyAlignment="1">
      <alignment horizontal="center" vertical="center" wrapText="1"/>
    </xf>
    <xf numFmtId="1" fontId="167" fillId="0" borderId="0" xfId="0" applyNumberFormat="1" applyFont="1" applyFill="1" applyAlignment="1">
      <alignment horizontal="center" vertical="center" wrapText="1"/>
    </xf>
    <xf numFmtId="0" fontId="167" fillId="0" borderId="0" xfId="35068" applyFont="1" applyFill="1" applyBorder="1" applyAlignment="1">
      <alignment horizontal="center" wrapText="1"/>
    </xf>
    <xf numFmtId="177" fontId="175" fillId="0" borderId="20" xfId="0" applyNumberFormat="1" applyFont="1" applyFill="1" applyBorder="1" applyAlignment="1">
      <alignment horizontal="left" vertical="center"/>
    </xf>
    <xf numFmtId="0" fontId="170" fillId="0" borderId="1" xfId="28" applyFont="1" applyFill="1" applyBorder="1" applyAlignment="1">
      <alignment horizontal="center" vertical="center" wrapText="1"/>
    </xf>
    <xf numFmtId="1" fontId="166" fillId="0" borderId="28" xfId="28" applyNumberFormat="1" applyFont="1" applyFill="1" applyBorder="1" applyAlignment="1">
      <alignment horizontal="center" vertical="center" wrapText="1"/>
    </xf>
    <xf numFmtId="164" fontId="166" fillId="0" borderId="28" xfId="28" applyNumberFormat="1" applyFont="1" applyFill="1" applyBorder="1" applyAlignment="1">
      <alignment horizontal="center" vertical="center" wrapText="1"/>
    </xf>
    <xf numFmtId="1" fontId="166" fillId="0" borderId="1" xfId="28" applyNumberFormat="1" applyFont="1" applyFill="1" applyBorder="1" applyAlignment="1">
      <alignment horizontal="center" vertical="center" wrapText="1"/>
    </xf>
    <xf numFmtId="164" fontId="166" fillId="0" borderId="1" xfId="28" applyNumberFormat="1" applyFont="1" applyFill="1" applyBorder="1" applyAlignment="1">
      <alignment horizontal="center" vertical="center" wrapText="1"/>
    </xf>
    <xf numFmtId="172" fontId="166" fillId="0" borderId="1" xfId="28" applyNumberFormat="1" applyFont="1" applyFill="1" applyBorder="1" applyAlignment="1">
      <alignment horizontal="center" vertical="center" wrapText="1"/>
    </xf>
    <xf numFmtId="40" fontId="167" fillId="0" borderId="0" xfId="4449" applyNumberFormat="1" applyFont="1" applyFill="1" applyBorder="1" applyAlignment="1">
      <alignment horizontal="center"/>
    </xf>
    <xf numFmtId="0" fontId="175" fillId="0" borderId="27" xfId="0" applyFont="1" applyFill="1" applyBorder="1" applyAlignment="1">
      <alignment horizontal="center" vertical="center"/>
    </xf>
    <xf numFmtId="0" fontId="175" fillId="0" borderId="27" xfId="6" applyFont="1" applyFill="1" applyBorder="1" applyAlignment="1">
      <alignment horizontal="center" vertical="center"/>
    </xf>
    <xf numFmtId="0" fontId="175" fillId="0" borderId="27" xfId="79" applyFont="1" applyFill="1" applyBorder="1" applyAlignment="1">
      <alignment horizontal="center" vertical="center"/>
    </xf>
    <xf numFmtId="170" fontId="175" fillId="0" borderId="27" xfId="1" applyNumberFormat="1" applyFont="1" applyFill="1" applyBorder="1" applyAlignment="1">
      <alignment horizontal="center" vertical="center" wrapText="1"/>
    </xf>
    <xf numFmtId="0" fontId="175" fillId="0" borderId="27" xfId="0" applyFont="1" applyFill="1" applyBorder="1" applyAlignment="1">
      <alignment horizontal="center" vertical="center" wrapText="1"/>
    </xf>
    <xf numFmtId="199" fontId="175" fillId="0" borderId="27" xfId="7" applyNumberFormat="1" applyFont="1" applyFill="1" applyBorder="1" applyAlignment="1">
      <alignment horizontal="center" vertical="center" wrapText="1"/>
    </xf>
    <xf numFmtId="179" fontId="175" fillId="0" borderId="0" xfId="0" applyNumberFormat="1" applyFont="1" applyFill="1" applyBorder="1" applyAlignment="1">
      <alignment horizontal="center" vertical="center" wrapText="1"/>
    </xf>
    <xf numFmtId="204" fontId="167" fillId="0" borderId="0" xfId="0" applyNumberFormat="1" applyFont="1" applyFill="1" applyAlignment="1">
      <alignment vertical="center"/>
    </xf>
    <xf numFmtId="49" fontId="175" fillId="0" borderId="0" xfId="0" applyNumberFormat="1" applyFont="1" applyFill="1" applyBorder="1" applyAlignment="1">
      <alignment horizontal="center" vertical="center" wrapText="1"/>
    </xf>
    <xf numFmtId="0" fontId="175" fillId="0" borderId="0" xfId="79" applyFont="1" applyFill="1" applyBorder="1" applyAlignment="1">
      <alignment horizontal="center" vertical="center" wrapText="1"/>
    </xf>
    <xf numFmtId="177" fontId="175" fillId="0" borderId="0" xfId="0" applyNumberFormat="1" applyFont="1" applyFill="1" applyBorder="1" applyAlignment="1">
      <alignment vertical="center" wrapText="1"/>
    </xf>
    <xf numFmtId="168" fontId="175" fillId="0" borderId="0" xfId="0" applyNumberFormat="1" applyFont="1" applyFill="1" applyBorder="1" applyAlignment="1">
      <alignment horizontal="center" vertical="center"/>
    </xf>
    <xf numFmtId="2" fontId="175" fillId="0" borderId="0" xfId="0" applyNumberFormat="1" applyFont="1" applyFill="1" applyBorder="1" applyAlignment="1">
      <alignment horizontal="center" vertical="center"/>
    </xf>
    <xf numFmtId="3" fontId="170" fillId="26" borderId="1" xfId="0" applyNumberFormat="1" applyFont="1" applyFill="1" applyBorder="1" applyAlignment="1">
      <alignment horizontal="center" vertical="center" wrapText="1"/>
    </xf>
    <xf numFmtId="205" fontId="167" fillId="0" borderId="0" xfId="0" applyNumberFormat="1" applyFont="1" applyFill="1" applyBorder="1" applyAlignment="1">
      <alignment horizontal="center" vertical="center"/>
    </xf>
    <xf numFmtId="0" fontId="175" fillId="0" borderId="33" xfId="0" applyFont="1" applyFill="1" applyBorder="1" applyAlignment="1">
      <alignment horizontal="center" vertical="center" wrapText="1"/>
    </xf>
    <xf numFmtId="205" fontId="167" fillId="0" borderId="1" xfId="0" applyNumberFormat="1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175" fillId="0" borderId="3" xfId="0" applyFont="1" applyFill="1" applyBorder="1" applyAlignment="1">
      <alignment horizontal="center" vertical="center" wrapText="1"/>
    </xf>
    <xf numFmtId="177" fontId="175" fillId="0" borderId="7" xfId="0" applyNumberFormat="1" applyFont="1" applyFill="1" applyBorder="1" applyAlignment="1">
      <alignment horizontal="center" vertical="center"/>
    </xf>
    <xf numFmtId="0" fontId="175" fillId="0" borderId="25" xfId="0" applyFont="1" applyFill="1" applyBorder="1" applyAlignment="1">
      <alignment horizontal="center" vertical="center"/>
    </xf>
    <xf numFmtId="200" fontId="175" fillId="0" borderId="3" xfId="7" applyNumberFormat="1" applyFont="1" applyFill="1" applyBorder="1" applyAlignment="1">
      <alignment horizontal="center" vertical="center" wrapText="1"/>
    </xf>
    <xf numFmtId="206" fontId="167" fillId="0" borderId="0" xfId="0" applyNumberFormat="1" applyFont="1" applyFill="1" applyAlignment="1">
      <alignment vertical="center"/>
    </xf>
    <xf numFmtId="177" fontId="175" fillId="0" borderId="1" xfId="0" applyNumberFormat="1" applyFont="1" applyFill="1" applyBorder="1" applyAlignment="1">
      <alignment horizontal="center" vertical="center"/>
    </xf>
    <xf numFmtId="199" fontId="175" fillId="0" borderId="1" xfId="7" applyNumberFormat="1" applyFont="1" applyFill="1" applyBorder="1" applyAlignment="1">
      <alignment horizontal="center" vertical="center" wrapText="1"/>
    </xf>
    <xf numFmtId="179" fontId="168" fillId="0" borderId="0" xfId="35092" applyNumberFormat="1" applyFont="1" applyFill="1" applyBorder="1" applyAlignment="1">
      <alignment horizontal="center" vertical="center"/>
    </xf>
    <xf numFmtId="1" fontId="166" fillId="0" borderId="36" xfId="28" applyNumberFormat="1" applyFont="1" applyFill="1" applyBorder="1" applyAlignment="1">
      <alignment horizontal="center" vertical="center" wrapText="1"/>
    </xf>
    <xf numFmtId="164" fontId="166" fillId="0" borderId="36" xfId="28" applyNumberFormat="1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168" fontId="162" fillId="0" borderId="0" xfId="1" applyFont="1" applyFill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/>
    </xf>
    <xf numFmtId="179" fontId="175" fillId="0" borderId="32" xfId="0" applyNumberFormat="1" applyFont="1" applyFill="1" applyBorder="1" applyAlignment="1">
      <alignment horizontal="center" vertical="center" wrapText="1"/>
    </xf>
    <xf numFmtId="49" fontId="201" fillId="0" borderId="0" xfId="0" applyNumberFormat="1" applyFont="1" applyFill="1" applyAlignment="1">
      <alignment vertical="center" wrapText="1"/>
    </xf>
    <xf numFmtId="190" fontId="162" fillId="0" borderId="0" xfId="0" applyNumberFormat="1" applyFont="1" applyFill="1" applyBorder="1" applyAlignment="1">
      <alignment vertical="center"/>
    </xf>
    <xf numFmtId="0" fontId="162" fillId="0" borderId="0" xfId="0" applyFont="1" applyFill="1" applyAlignment="1">
      <alignment vertical="center"/>
    </xf>
    <xf numFmtId="4" fontId="162" fillId="0" borderId="0" xfId="0" applyNumberFormat="1" applyFont="1" applyFill="1" applyAlignment="1">
      <alignment vertical="center"/>
    </xf>
    <xf numFmtId="0" fontId="162" fillId="0" borderId="0" xfId="0" applyFont="1" applyFill="1" applyBorder="1" applyAlignment="1">
      <alignment horizontal="center" vertical="center"/>
    </xf>
    <xf numFmtId="0" fontId="162" fillId="0" borderId="0" xfId="14" applyFont="1" applyFill="1" applyBorder="1" applyAlignment="1">
      <alignment horizontal="right" vertical="center" wrapText="1"/>
    </xf>
    <xf numFmtId="0" fontId="162" fillId="0" borderId="0" xfId="0" applyFont="1" applyFill="1" applyAlignment="1">
      <alignment horizontal="center" vertical="center"/>
    </xf>
    <xf numFmtId="0" fontId="162" fillId="0" borderId="0" xfId="0" applyFont="1" applyFill="1" applyBorder="1" applyAlignment="1">
      <alignment vertical="center"/>
    </xf>
    <xf numFmtId="49" fontId="201" fillId="0" borderId="5" xfId="0" applyNumberFormat="1" applyFont="1" applyFill="1" applyBorder="1" applyAlignment="1">
      <alignment horizontal="center" vertical="center" wrapText="1"/>
    </xf>
    <xf numFmtId="49" fontId="201" fillId="0" borderId="0" xfId="0" applyNumberFormat="1" applyFont="1" applyFill="1" applyAlignment="1" applyProtection="1">
      <alignment vertical="center" wrapText="1"/>
      <protection hidden="1"/>
    </xf>
    <xf numFmtId="0" fontId="162" fillId="0" borderId="0" xfId="0" applyFont="1"/>
    <xf numFmtId="49" fontId="201" fillId="0" borderId="24" xfId="0" applyNumberFormat="1" applyFont="1" applyFill="1" applyBorder="1" applyAlignment="1">
      <alignment horizontal="center" vertical="center" wrapText="1"/>
    </xf>
    <xf numFmtId="0" fontId="162" fillId="0" borderId="24" xfId="0" applyFont="1" applyBorder="1"/>
    <xf numFmtId="0" fontId="162" fillId="0" borderId="0" xfId="0" applyFont="1" applyProtection="1">
      <protection hidden="1"/>
    </xf>
    <xf numFmtId="49" fontId="201" fillId="0" borderId="4" xfId="0" applyNumberFormat="1" applyFont="1" applyFill="1" applyBorder="1" applyAlignment="1">
      <alignment horizontal="center" vertical="center" wrapText="1"/>
    </xf>
    <xf numFmtId="10" fontId="167" fillId="0" borderId="0" xfId="2" applyNumberFormat="1" applyFont="1" applyFill="1" applyBorder="1" applyAlignment="1">
      <alignment vertical="center"/>
    </xf>
    <xf numFmtId="9" fontId="167" fillId="0" borderId="0" xfId="2" applyFont="1" applyFill="1" applyAlignment="1">
      <alignment horizontal="left" vertical="center"/>
    </xf>
    <xf numFmtId="205" fontId="167" fillId="0" borderId="0" xfId="0" applyNumberFormat="1" applyFont="1" applyFill="1" applyBorder="1" applyAlignment="1">
      <alignment horizontal="center" vertical="center" wrapText="1"/>
    </xf>
    <xf numFmtId="205" fontId="175" fillId="0" borderId="20" xfId="7" applyNumberFormat="1" applyFont="1" applyFill="1" applyBorder="1" applyAlignment="1">
      <alignment horizontal="center" vertical="center" wrapText="1"/>
    </xf>
    <xf numFmtId="0" fontId="199" fillId="0" borderId="0" xfId="6" applyFont="1" applyFill="1" applyBorder="1" applyAlignment="1">
      <alignment horizontal="left" vertical="center" wrapText="1"/>
    </xf>
    <xf numFmtId="0" fontId="199" fillId="0" borderId="0" xfId="0" applyFont="1" applyFill="1" applyBorder="1" applyAlignment="1">
      <alignment horizontal="justify" vertical="center" wrapText="1"/>
    </xf>
    <xf numFmtId="0" fontId="199" fillId="0" borderId="0" xfId="0" applyFont="1" applyFill="1" applyBorder="1" applyAlignment="1">
      <alignment horizontal="left" vertical="center" wrapText="1"/>
    </xf>
    <xf numFmtId="0" fontId="162" fillId="0" borderId="0" xfId="0" applyFont="1" applyFill="1" applyAlignment="1">
      <alignment horizontal="center" vertical="center" wrapText="1"/>
    </xf>
    <xf numFmtId="168" fontId="162" fillId="0" borderId="0" xfId="1" applyFont="1" applyFill="1" applyAlignment="1">
      <alignment vertical="center"/>
    </xf>
    <xf numFmtId="170" fontId="162" fillId="0" borderId="0" xfId="0" applyNumberFormat="1" applyFont="1" applyFill="1" applyAlignment="1">
      <alignment vertical="center"/>
    </xf>
    <xf numFmtId="168" fontId="162" fillId="0" borderId="23" xfId="1" applyFont="1" applyFill="1" applyBorder="1" applyAlignment="1">
      <alignment horizontal="right" vertical="center" wrapText="1"/>
    </xf>
    <xf numFmtId="10" fontId="162" fillId="0" borderId="0" xfId="2" applyNumberFormat="1" applyFont="1" applyFill="1" applyAlignment="1">
      <alignment vertical="center"/>
    </xf>
    <xf numFmtId="10" fontId="162" fillId="0" borderId="0" xfId="1" applyNumberFormat="1" applyFont="1" applyFill="1" applyAlignment="1">
      <alignment vertical="center"/>
    </xf>
    <xf numFmtId="0" fontId="162" fillId="0" borderId="20" xfId="0" applyFont="1" applyFill="1" applyBorder="1" applyAlignment="1">
      <alignment vertical="center"/>
    </xf>
    <xf numFmtId="170" fontId="201" fillId="0" borderId="20" xfId="1" applyNumberFormat="1" applyFont="1" applyFill="1" applyBorder="1" applyAlignment="1">
      <alignment vertical="center"/>
    </xf>
    <xf numFmtId="168" fontId="201" fillId="0" borderId="20" xfId="1" applyFont="1" applyFill="1" applyBorder="1" applyAlignment="1">
      <alignment vertical="center"/>
    </xf>
    <xf numFmtId="3" fontId="162" fillId="0" borderId="0" xfId="0" applyNumberFormat="1" applyFont="1" applyFill="1" applyAlignment="1">
      <alignment vertical="center"/>
    </xf>
    <xf numFmtId="194" fontId="162" fillId="0" borderId="0" xfId="79" applyNumberFormat="1" applyFont="1" applyFill="1" applyAlignment="1">
      <alignment horizontal="right" vertical="center"/>
    </xf>
    <xf numFmtId="173" fontId="162" fillId="0" borderId="0" xfId="2" applyNumberFormat="1" applyFont="1" applyFill="1" applyAlignment="1">
      <alignment vertical="center"/>
    </xf>
    <xf numFmtId="173" fontId="162" fillId="0" borderId="0" xfId="1" applyNumberFormat="1" applyFont="1" applyFill="1" applyAlignment="1">
      <alignment vertical="center"/>
    </xf>
    <xf numFmtId="0" fontId="162" fillId="0" borderId="0" xfId="43917" applyFont="1"/>
    <xf numFmtId="37" fontId="162" fillId="0" borderId="0" xfId="43920" applyNumberFormat="1" applyFont="1"/>
    <xf numFmtId="168" fontId="162" fillId="0" borderId="0" xfId="43920" applyFont="1"/>
    <xf numFmtId="9" fontId="162" fillId="0" borderId="0" xfId="2" applyFont="1" applyFill="1" applyAlignment="1">
      <alignment vertical="center"/>
    </xf>
    <xf numFmtId="0" fontId="162" fillId="0" borderId="0" xfId="0" applyFont="1" applyFill="1"/>
    <xf numFmtId="0" fontId="162" fillId="0" borderId="0" xfId="79" applyFont="1" applyFill="1" applyAlignment="1">
      <alignment horizontal="left" vertical="center"/>
    </xf>
    <xf numFmtId="193" fontId="162" fillId="0" borderId="0" xfId="79" applyNumberFormat="1" applyFont="1" applyFill="1" applyAlignment="1">
      <alignment horizontal="right" vertical="center"/>
    </xf>
    <xf numFmtId="4" fontId="162" fillId="0" borderId="0" xfId="79" applyNumberFormat="1" applyFont="1" applyFill="1" applyAlignment="1">
      <alignment horizontal="right" vertical="center"/>
    </xf>
    <xf numFmtId="0" fontId="162" fillId="0" borderId="0" xfId="35073" applyFont="1" applyFill="1" applyBorder="1" applyAlignment="1">
      <alignment horizontal="center" vertical="center"/>
    </xf>
    <xf numFmtId="168" fontId="162" fillId="0" borderId="0" xfId="1" applyFont="1" applyFill="1" applyBorder="1" applyAlignment="1">
      <alignment vertical="center"/>
    </xf>
    <xf numFmtId="172" fontId="162" fillId="0" borderId="0" xfId="0" applyNumberFormat="1" applyFont="1" applyFill="1" applyAlignment="1">
      <alignment vertical="center"/>
    </xf>
    <xf numFmtId="179" fontId="162" fillId="0" borderId="0" xfId="0" applyNumberFormat="1" applyFont="1" applyFill="1" applyBorder="1" applyAlignment="1">
      <alignment vertical="center"/>
    </xf>
    <xf numFmtId="172" fontId="162" fillId="0" borderId="1" xfId="0" applyNumberFormat="1" applyFont="1" applyFill="1" applyBorder="1" applyAlignment="1">
      <alignment vertical="center"/>
    </xf>
    <xf numFmtId="168" fontId="162" fillId="0" borderId="1" xfId="1" applyFont="1" applyFill="1" applyBorder="1" applyAlignment="1">
      <alignment vertical="center"/>
    </xf>
    <xf numFmtId="172" fontId="162" fillId="0" borderId="1" xfId="0" applyNumberFormat="1" applyFont="1" applyFill="1" applyBorder="1" applyAlignment="1">
      <alignment horizontal="center" vertical="center" wrapText="1"/>
    </xf>
    <xf numFmtId="173" fontId="162" fillId="0" borderId="0" xfId="2" applyNumberFormat="1" applyFont="1" applyFill="1" applyAlignment="1">
      <alignment horizontal="center" vertical="center" wrapText="1"/>
    </xf>
    <xf numFmtId="168" fontId="162" fillId="0" borderId="1" xfId="1" applyFont="1" applyFill="1" applyBorder="1" applyAlignment="1">
      <alignment horizontal="center" vertical="center" wrapText="1"/>
    </xf>
    <xf numFmtId="168" fontId="162" fillId="0" borderId="0" xfId="1" applyFont="1" applyFill="1"/>
    <xf numFmtId="0" fontId="162" fillId="0" borderId="0" xfId="4454" applyFont="1" applyFill="1" applyBorder="1" applyAlignment="1">
      <alignment horizontal="center"/>
    </xf>
    <xf numFmtId="0" fontId="223" fillId="2" borderId="0" xfId="28" applyFont="1" applyFill="1" applyBorder="1" applyAlignment="1">
      <alignment horizontal="center" vertical="center" wrapText="1"/>
    </xf>
    <xf numFmtId="0" fontId="209" fillId="2" borderId="0" xfId="28" applyFont="1" applyFill="1" applyBorder="1" applyAlignment="1">
      <alignment horizontal="center" vertical="center"/>
    </xf>
    <xf numFmtId="168" fontId="209" fillId="2" borderId="0" xfId="17580" applyFont="1" applyFill="1" applyBorder="1" applyAlignment="1">
      <alignment horizontal="center" vertical="center"/>
    </xf>
    <xf numFmtId="0" fontId="209" fillId="2" borderId="0" xfId="28" applyFont="1" applyFill="1" applyBorder="1" applyAlignment="1">
      <alignment horizontal="center" vertical="center" wrapText="1"/>
    </xf>
    <xf numFmtId="1" fontId="161" fillId="0" borderId="0" xfId="28" applyNumberFormat="1" applyFont="1" applyFill="1" applyBorder="1" applyAlignment="1">
      <alignment horizontal="center" vertical="center" wrapText="1"/>
    </xf>
    <xf numFmtId="164" fontId="161" fillId="0" borderId="0" xfId="28" applyNumberFormat="1" applyFont="1" applyFill="1" applyBorder="1" applyAlignment="1">
      <alignment horizontal="center" vertical="center" wrapText="1"/>
    </xf>
    <xf numFmtId="0" fontId="161" fillId="2" borderId="0" xfId="28" applyFont="1" applyFill="1" applyBorder="1" applyAlignment="1">
      <alignment horizontal="center" vertical="center" wrapText="1"/>
    </xf>
    <xf numFmtId="1" fontId="161" fillId="2" borderId="0" xfId="28" applyNumberFormat="1" applyFont="1" applyFill="1" applyBorder="1" applyAlignment="1">
      <alignment horizontal="center" vertical="center" wrapText="1"/>
    </xf>
    <xf numFmtId="200" fontId="161" fillId="2" borderId="0" xfId="28" applyNumberFormat="1" applyFont="1" applyFill="1" applyBorder="1" applyAlignment="1">
      <alignment horizontal="center" vertical="center" wrapText="1"/>
    </xf>
    <xf numFmtId="0" fontId="162" fillId="0" borderId="0" xfId="0" applyFont="1" applyFill="1" applyBorder="1" applyAlignment="1">
      <alignment horizontal="left" vertical="center" wrapText="1"/>
    </xf>
    <xf numFmtId="0" fontId="162" fillId="0" borderId="0" xfId="35074" applyFont="1" applyFill="1" applyAlignment="1">
      <alignment vertical="center"/>
    </xf>
    <xf numFmtId="0" fontId="201" fillId="0" borderId="1" xfId="35074" applyFont="1" applyFill="1" applyBorder="1" applyAlignment="1">
      <alignment vertical="center"/>
    </xf>
    <xf numFmtId="0" fontId="201" fillId="0" borderId="1" xfId="0" applyFont="1" applyFill="1" applyBorder="1" applyAlignment="1">
      <alignment horizontal="center" vertical="center"/>
    </xf>
    <xf numFmtId="0" fontId="162" fillId="0" borderId="1" xfId="35074" applyFont="1" applyFill="1" applyBorder="1" applyAlignment="1">
      <alignment vertical="center"/>
    </xf>
    <xf numFmtId="170" fontId="162" fillId="0" borderId="1" xfId="1" applyNumberFormat="1" applyFont="1" applyFill="1" applyBorder="1" applyAlignment="1">
      <alignment horizontal="center" vertical="center"/>
    </xf>
    <xf numFmtId="177" fontId="201" fillId="0" borderId="1" xfId="0" applyNumberFormat="1" applyFont="1" applyFill="1" applyBorder="1" applyAlignment="1">
      <alignment horizontal="centerContinuous" vertical="center"/>
    </xf>
    <xf numFmtId="170" fontId="201" fillId="0" borderId="1" xfId="1" applyNumberFormat="1" applyFont="1" applyFill="1" applyBorder="1" applyAlignment="1">
      <alignment horizontal="center" vertical="center"/>
    </xf>
    <xf numFmtId="175" fontId="162" fillId="0" borderId="0" xfId="0" applyNumberFormat="1" applyFont="1" applyFill="1" applyAlignment="1">
      <alignment vertical="center"/>
    </xf>
    <xf numFmtId="167" fontId="162" fillId="0" borderId="0" xfId="0" applyNumberFormat="1" applyFont="1" applyFill="1" applyAlignment="1">
      <alignment vertical="center"/>
    </xf>
    <xf numFmtId="0" fontId="162" fillId="0" borderId="0" xfId="0" applyFont="1" applyFill="1" applyAlignment="1">
      <alignment horizontal="right" vertical="center"/>
    </xf>
    <xf numFmtId="0" fontId="162" fillId="0" borderId="0" xfId="35075" applyFont="1" applyFill="1" applyBorder="1" applyAlignment="1">
      <alignment vertical="center" wrapText="1"/>
    </xf>
    <xf numFmtId="0" fontId="162" fillId="0" borderId="0" xfId="35075" applyFont="1" applyFill="1" applyBorder="1" applyAlignment="1">
      <alignment horizontal="right" vertical="center" wrapText="1"/>
    </xf>
    <xf numFmtId="171" fontId="162" fillId="0" borderId="0" xfId="35075" applyNumberFormat="1" applyFont="1" applyFill="1" applyBorder="1" applyAlignment="1">
      <alignment horizontal="right" vertical="center" wrapText="1"/>
    </xf>
    <xf numFmtId="177" fontId="162" fillId="0" borderId="0" xfId="0" applyNumberFormat="1" applyFont="1" applyFill="1" applyBorder="1" applyAlignment="1">
      <alignment horizontal="center" vertical="center"/>
    </xf>
    <xf numFmtId="179" fontId="162" fillId="0" borderId="0" xfId="0" applyNumberFormat="1" applyFont="1" applyFill="1" applyBorder="1" applyAlignment="1">
      <alignment horizontal="center" vertical="center" wrapText="1"/>
    </xf>
    <xf numFmtId="172" fontId="162" fillId="0" borderId="0" xfId="0" applyNumberFormat="1" applyFont="1" applyFill="1" applyBorder="1" applyAlignment="1">
      <alignment horizontal="center" vertical="center" wrapText="1"/>
    </xf>
    <xf numFmtId="0" fontId="201" fillId="0" borderId="0" xfId="0" applyFont="1" applyFill="1" applyBorder="1" applyAlignment="1">
      <alignment horizontal="center" vertical="center"/>
    </xf>
    <xf numFmtId="0" fontId="201" fillId="0" borderId="0" xfId="0" applyFont="1" applyFill="1" applyBorder="1" applyAlignment="1">
      <alignment horizontal="right" vertical="center"/>
    </xf>
    <xf numFmtId="172" fontId="162" fillId="0" borderId="0" xfId="0" applyNumberFormat="1" applyFont="1" applyFill="1" applyBorder="1" applyAlignment="1">
      <alignment vertical="center"/>
    </xf>
    <xf numFmtId="170" fontId="201" fillId="0" borderId="0" xfId="1" applyNumberFormat="1" applyFont="1" applyFill="1" applyBorder="1" applyAlignment="1">
      <alignment vertical="center"/>
    </xf>
    <xf numFmtId="168" fontId="201" fillId="0" borderId="0" xfId="1" applyFont="1" applyFill="1" applyBorder="1" applyAlignment="1">
      <alignment vertical="center"/>
    </xf>
    <xf numFmtId="168" fontId="162" fillId="0" borderId="0" xfId="35077" applyFont="1" applyFill="1"/>
    <xf numFmtId="0" fontId="201" fillId="0" borderId="2" xfId="0" applyFont="1" applyFill="1" applyBorder="1" applyAlignment="1">
      <alignment horizontal="center" vertical="center" wrapText="1"/>
    </xf>
    <xf numFmtId="0" fontId="201" fillId="0" borderId="20" xfId="79" applyFont="1" applyFill="1" applyBorder="1" applyAlignment="1">
      <alignment horizontal="center" vertical="center" wrapText="1"/>
    </xf>
    <xf numFmtId="49" fontId="162" fillId="0" borderId="1" xfId="0" applyNumberFormat="1" applyFont="1" applyFill="1" applyBorder="1" applyAlignment="1">
      <alignment vertical="center" wrapText="1"/>
    </xf>
    <xf numFmtId="177" fontId="201" fillId="0" borderId="20" xfId="0" applyNumberFormat="1" applyFont="1" applyFill="1" applyBorder="1" applyAlignment="1">
      <alignment vertical="center" wrapText="1"/>
    </xf>
    <xf numFmtId="179" fontId="201" fillId="0" borderId="32" xfId="0" applyNumberFormat="1" applyFont="1" applyFill="1" applyBorder="1" applyAlignment="1">
      <alignment horizontal="center" vertical="center" wrapText="1"/>
    </xf>
    <xf numFmtId="0" fontId="201" fillId="0" borderId="33" xfId="0" applyFont="1" applyFill="1" applyBorder="1" applyAlignment="1">
      <alignment horizontal="center" vertical="center" wrapText="1"/>
    </xf>
    <xf numFmtId="170" fontId="201" fillId="0" borderId="0" xfId="1" applyNumberFormat="1" applyFont="1" applyFill="1" applyBorder="1" applyAlignment="1">
      <alignment horizontal="center" vertical="center"/>
    </xf>
    <xf numFmtId="177" fontId="201" fillId="0" borderId="0" xfId="0" applyNumberFormat="1" applyFont="1" applyFill="1" applyBorder="1" applyAlignment="1">
      <alignment vertical="center" wrapText="1"/>
    </xf>
    <xf numFmtId="0" fontId="162" fillId="0" borderId="0" xfId="35076" applyFont="1" applyFill="1"/>
    <xf numFmtId="168" fontId="162" fillId="0" borderId="0" xfId="7" applyFont="1" applyFill="1" applyAlignment="1">
      <alignment vertical="center"/>
    </xf>
    <xf numFmtId="0" fontId="201" fillId="0" borderId="20" xfId="0" applyFont="1" applyFill="1" applyBorder="1" applyAlignment="1">
      <alignment horizontal="center" vertical="center" wrapText="1"/>
    </xf>
    <xf numFmtId="205" fontId="162" fillId="0" borderId="0" xfId="0" applyNumberFormat="1" applyFont="1" applyFill="1" applyBorder="1" applyAlignment="1">
      <alignment horizontal="center" vertical="center"/>
    </xf>
    <xf numFmtId="168" fontId="162" fillId="0" borderId="0" xfId="35077" applyFont="1" applyFill="1" applyAlignment="1">
      <alignment horizontal="center"/>
    </xf>
    <xf numFmtId="0" fontId="201" fillId="0" borderId="20" xfId="0" applyFont="1" applyFill="1" applyBorder="1" applyAlignment="1">
      <alignment horizontal="center" vertical="center"/>
    </xf>
    <xf numFmtId="199" fontId="201" fillId="0" borderId="20" xfId="7" applyNumberFormat="1" applyFont="1" applyFill="1" applyBorder="1" applyAlignment="1">
      <alignment horizontal="center" vertical="center" wrapText="1"/>
    </xf>
    <xf numFmtId="168" fontId="162" fillId="0" borderId="0" xfId="1" applyFont="1" applyFill="1" applyBorder="1" applyAlignment="1">
      <alignment vertical="center" wrapText="1"/>
    </xf>
    <xf numFmtId="168" fontId="162" fillId="0" borderId="0" xfId="1" applyFont="1" applyFill="1" applyBorder="1" applyAlignment="1">
      <alignment horizontal="right" vertical="center" wrapText="1"/>
    </xf>
    <xf numFmtId="0" fontId="162" fillId="0" borderId="0" xfId="4" applyFont="1" applyFill="1" applyBorder="1" applyAlignment="1">
      <alignment horizontal="right" vertical="center" wrapText="1"/>
    </xf>
    <xf numFmtId="0" fontId="162" fillId="0" borderId="0" xfId="35079" applyFont="1" applyFill="1" applyBorder="1" applyAlignment="1">
      <alignment horizontal="right" vertical="center" wrapText="1"/>
    </xf>
    <xf numFmtId="168" fontId="162" fillId="0" borderId="0" xfId="0" applyNumberFormat="1" applyFont="1" applyFill="1" applyAlignment="1">
      <alignment vertical="center"/>
    </xf>
    <xf numFmtId="0" fontId="162" fillId="0" borderId="0" xfId="35080" applyFont="1" applyFill="1" applyBorder="1" applyAlignment="1">
      <alignment vertical="center"/>
    </xf>
    <xf numFmtId="0" fontId="162" fillId="0" borderId="0" xfId="35080" applyFont="1" applyFill="1" applyBorder="1" applyAlignment="1">
      <alignment horizontal="center" vertical="center"/>
    </xf>
    <xf numFmtId="0" fontId="162" fillId="0" borderId="0" xfId="35080" applyFont="1" applyFill="1" applyBorder="1" applyAlignment="1">
      <alignment vertical="center" wrapText="1"/>
    </xf>
    <xf numFmtId="0" fontId="162" fillId="0" borderId="0" xfId="35080" applyFont="1" applyFill="1" applyBorder="1" applyAlignment="1">
      <alignment horizontal="right" vertical="center" wrapText="1"/>
    </xf>
    <xf numFmtId="0" fontId="162" fillId="0" borderId="0" xfId="0" applyFont="1" applyFill="1" applyAlignment="1">
      <alignment vertical="center" wrapText="1"/>
    </xf>
    <xf numFmtId="179" fontId="162" fillId="0" borderId="0" xfId="35080" applyNumberFormat="1" applyFont="1" applyFill="1" applyBorder="1" applyAlignment="1">
      <alignment vertical="center"/>
    </xf>
    <xf numFmtId="196" fontId="162" fillId="0" borderId="0" xfId="35080" applyNumberFormat="1" applyFont="1" applyFill="1" applyAlignment="1">
      <alignment vertical="center"/>
    </xf>
    <xf numFmtId="172" fontId="162" fillId="0" borderId="0" xfId="35080" applyNumberFormat="1" applyFont="1" applyFill="1" applyAlignment="1">
      <alignment vertical="center"/>
    </xf>
    <xf numFmtId="0" fontId="162" fillId="0" borderId="0" xfId="35080" applyFont="1" applyFill="1" applyAlignment="1">
      <alignment vertical="center"/>
    </xf>
    <xf numFmtId="179" fontId="162" fillId="0" borderId="0" xfId="35080" applyNumberFormat="1" applyFont="1" applyFill="1" applyBorder="1" applyAlignment="1">
      <alignment horizontal="center" vertical="center" wrapText="1"/>
    </xf>
    <xf numFmtId="196" fontId="162" fillId="0" borderId="0" xfId="35080" applyNumberFormat="1" applyFont="1" applyFill="1" applyAlignment="1">
      <alignment horizontal="center" vertical="center" wrapText="1"/>
    </xf>
    <xf numFmtId="172" fontId="162" fillId="0" borderId="0" xfId="35080" applyNumberFormat="1" applyFont="1" applyFill="1" applyAlignment="1">
      <alignment horizontal="center" vertical="center" wrapText="1"/>
    </xf>
    <xf numFmtId="0" fontId="162" fillId="0" borderId="0" xfId="35080" applyFont="1" applyFill="1" applyAlignment="1">
      <alignment horizontal="center" vertical="center" wrapText="1"/>
    </xf>
    <xf numFmtId="0" fontId="162" fillId="0" borderId="0" xfId="0" applyFont="1" applyFill="1" applyBorder="1" applyAlignment="1">
      <alignment horizontal="center" vertical="center" wrapText="1"/>
    </xf>
    <xf numFmtId="175" fontId="201" fillId="0" borderId="0" xfId="0" applyNumberFormat="1" applyFont="1" applyFill="1" applyBorder="1" applyAlignment="1">
      <alignment vertical="center"/>
    </xf>
    <xf numFmtId="175" fontId="162" fillId="0" borderId="0" xfId="0" applyNumberFormat="1" applyFont="1" applyFill="1" applyBorder="1" applyAlignment="1">
      <alignment vertical="center"/>
    </xf>
    <xf numFmtId="0" fontId="162" fillId="0" borderId="0" xfId="5" applyFont="1" applyFill="1" applyBorder="1" applyAlignment="1">
      <alignment horizontal="right" vertical="center" wrapText="1"/>
    </xf>
    <xf numFmtId="0" fontId="201" fillId="0" borderId="0" xfId="0" applyFont="1" applyFill="1" applyBorder="1" applyAlignment="1">
      <alignment horizontal="left" vertical="center"/>
    </xf>
    <xf numFmtId="172" fontId="201" fillId="0" borderId="0" xfId="0" applyNumberFormat="1" applyFont="1" applyFill="1" applyBorder="1" applyAlignment="1">
      <alignment vertical="center"/>
    </xf>
    <xf numFmtId="178" fontId="201" fillId="0" borderId="0" xfId="0" applyNumberFormat="1" applyFont="1" applyFill="1" applyBorder="1" applyAlignment="1">
      <alignment vertical="center"/>
    </xf>
    <xf numFmtId="0" fontId="201" fillId="0" borderId="0" xfId="0" applyFont="1" applyFill="1" applyAlignment="1">
      <alignment vertical="center"/>
    </xf>
    <xf numFmtId="4" fontId="162" fillId="0" borderId="0" xfId="0" applyNumberFormat="1" applyFont="1" applyFill="1" applyBorder="1" applyAlignment="1">
      <alignment vertical="center"/>
    </xf>
    <xf numFmtId="4" fontId="162" fillId="0" borderId="0" xfId="0" applyNumberFormat="1" applyFont="1" applyFill="1" applyBorder="1" applyAlignment="1">
      <alignment vertical="center" wrapText="1"/>
    </xf>
    <xf numFmtId="0" fontId="201" fillId="0" borderId="0" xfId="14" applyFont="1" applyFill="1" applyBorder="1" applyAlignment="1">
      <alignment horizontal="right" vertical="center" wrapText="1"/>
    </xf>
    <xf numFmtId="4" fontId="201" fillId="0" borderId="0" xfId="0" applyNumberFormat="1" applyFont="1" applyFill="1" applyBorder="1" applyAlignment="1">
      <alignment vertical="center"/>
    </xf>
    <xf numFmtId="168" fontId="163" fillId="0" borderId="35" xfId="1" applyFont="1" applyFill="1" applyBorder="1" applyAlignment="1">
      <alignment horizontal="right" wrapText="1"/>
    </xf>
    <xf numFmtId="0" fontId="163" fillId="0" borderId="35" xfId="43924" applyFont="1" applyFill="1" applyBorder="1" applyAlignment="1">
      <alignment wrapText="1"/>
    </xf>
    <xf numFmtId="0" fontId="163" fillId="0" borderId="35" xfId="43931" applyFont="1" applyFill="1" applyBorder="1" applyAlignment="1">
      <alignment horizontal="right" wrapText="1"/>
    </xf>
    <xf numFmtId="0" fontId="163" fillId="0" borderId="23" xfId="35104" applyFont="1" applyFill="1" applyBorder="1" applyAlignment="1">
      <alignment wrapText="1"/>
    </xf>
    <xf numFmtId="0" fontId="163" fillId="0" borderId="23" xfId="35104" applyFont="1" applyFill="1" applyBorder="1" applyAlignment="1">
      <alignment horizontal="right" wrapText="1"/>
    </xf>
    <xf numFmtId="168" fontId="163" fillId="0" borderId="23" xfId="1" applyFont="1" applyFill="1" applyBorder="1" applyAlignment="1">
      <alignment horizontal="right" wrapText="1"/>
    </xf>
    <xf numFmtId="179" fontId="162" fillId="0" borderId="1" xfId="35092" applyNumberFormat="1" applyFont="1" applyFill="1" applyBorder="1" applyAlignment="1">
      <alignment vertical="center"/>
    </xf>
    <xf numFmtId="172" fontId="162" fillId="0" borderId="1" xfId="35092" applyNumberFormat="1" applyFont="1" applyFill="1" applyBorder="1" applyAlignment="1">
      <alignment vertical="center"/>
    </xf>
    <xf numFmtId="196" fontId="162" fillId="0" borderId="1" xfId="35092" applyNumberFormat="1" applyFont="1" applyFill="1" applyBorder="1" applyAlignment="1">
      <alignment vertical="center"/>
    </xf>
    <xf numFmtId="0" fontId="162" fillId="0" borderId="42" xfId="35068" applyFont="1" applyFill="1" applyBorder="1" applyAlignment="1">
      <alignment horizontal="center"/>
    </xf>
    <xf numFmtId="0" fontId="162" fillId="0" borderId="1" xfId="35070" applyFont="1" applyFill="1" applyBorder="1" applyAlignment="1">
      <alignment vertical="center" wrapText="1"/>
    </xf>
    <xf numFmtId="0" fontId="162" fillId="0" borderId="1" xfId="35071" applyNumberFormat="1" applyFont="1" applyFill="1" applyBorder="1" applyAlignment="1">
      <alignment vertical="center"/>
    </xf>
    <xf numFmtId="168" fontId="162" fillId="0" borderId="43" xfId="1" applyFont="1" applyFill="1" applyBorder="1" applyAlignment="1">
      <alignment horizontal="right" vertical="center" wrapText="1"/>
    </xf>
    <xf numFmtId="0" fontId="199" fillId="0" borderId="0" xfId="6" applyFont="1" applyFill="1" applyAlignment="1">
      <alignment vertical="center"/>
    </xf>
    <xf numFmtId="0" fontId="162" fillId="0" borderId="1" xfId="14" applyFont="1" applyFill="1" applyBorder="1" applyAlignment="1">
      <alignment horizontal="center" vertical="center"/>
    </xf>
    <xf numFmtId="0" fontId="162" fillId="0" borderId="1" xfId="14" applyFont="1" applyFill="1" applyBorder="1" applyAlignment="1">
      <alignment horizontal="center" vertical="center" wrapText="1"/>
    </xf>
    <xf numFmtId="0" fontId="162" fillId="0" borderId="1" xfId="35072" applyFont="1" applyFill="1" applyBorder="1"/>
    <xf numFmtId="168" fontId="162" fillId="0" borderId="1" xfId="35072" applyNumberFormat="1" applyFont="1" applyFill="1" applyBorder="1"/>
    <xf numFmtId="0" fontId="162" fillId="0" borderId="1" xfId="35072" applyFont="1" applyFill="1" applyBorder="1" applyAlignment="1">
      <alignment horizontal="center"/>
    </xf>
    <xf numFmtId="0" fontId="162" fillId="0" borderId="1" xfId="4348" applyFont="1" applyFill="1" applyBorder="1" applyAlignment="1">
      <alignment horizontal="center"/>
    </xf>
    <xf numFmtId="0" fontId="162" fillId="0" borderId="1" xfId="0" applyFont="1" applyFill="1" applyBorder="1"/>
    <xf numFmtId="168" fontId="162" fillId="0" borderId="1" xfId="1" applyFont="1" applyFill="1" applyBorder="1"/>
    <xf numFmtId="0" fontId="162" fillId="0" borderId="1" xfId="4348" applyFont="1" applyFill="1" applyBorder="1" applyAlignment="1">
      <alignment horizontal="center" wrapText="1"/>
    </xf>
    <xf numFmtId="49" fontId="167" fillId="0" borderId="0" xfId="0" applyNumberFormat="1" applyFont="1" applyFill="1" applyAlignment="1">
      <alignment horizontal="left" vertical="center"/>
    </xf>
    <xf numFmtId="168" fontId="167" fillId="0" borderId="0" xfId="1" applyFont="1" applyFill="1" applyAlignment="1">
      <alignment horizontal="left" vertical="center"/>
    </xf>
    <xf numFmtId="168" fontId="162" fillId="0" borderId="0" xfId="1" applyFont="1" applyFill="1" applyBorder="1" applyAlignment="1">
      <alignment horizontal="left" vertical="center"/>
    </xf>
    <xf numFmtId="0" fontId="162" fillId="0" borderId="0" xfId="0" applyFont="1" applyFill="1" applyAlignment="1">
      <alignment horizontal="left"/>
    </xf>
    <xf numFmtId="0" fontId="162" fillId="0" borderId="0" xfId="0" applyFont="1" applyFill="1" applyAlignment="1">
      <alignment horizontal="left" vertical="center"/>
    </xf>
    <xf numFmtId="49" fontId="167" fillId="0" borderId="0" xfId="0" applyNumberFormat="1" applyFont="1" applyFill="1" applyAlignment="1">
      <alignment horizontal="left"/>
    </xf>
    <xf numFmtId="0" fontId="199" fillId="0" borderId="0" xfId="6" applyFont="1" applyFill="1" applyBorder="1" applyAlignment="1">
      <alignment horizontal="left" wrapText="1"/>
    </xf>
    <xf numFmtId="0" fontId="167" fillId="0" borderId="0" xfId="0" applyFont="1" applyFill="1" applyAlignment="1">
      <alignment horizontal="left"/>
    </xf>
    <xf numFmtId="168" fontId="167" fillId="0" borderId="0" xfId="1" applyFont="1" applyFill="1" applyAlignment="1">
      <alignment horizontal="left"/>
    </xf>
    <xf numFmtId="168" fontId="162" fillId="0" borderId="0" xfId="1" applyFont="1" applyFill="1" applyBorder="1" applyAlignment="1">
      <alignment horizontal="left"/>
    </xf>
    <xf numFmtId="0" fontId="199" fillId="0" borderId="0" xfId="6" applyFont="1" applyFill="1" applyBorder="1" applyAlignment="1">
      <alignment wrapText="1"/>
    </xf>
    <xf numFmtId="168" fontId="162" fillId="0" borderId="0" xfId="1" applyFont="1" applyFill="1" applyAlignment="1">
      <alignment horizontal="left" vertical="center"/>
    </xf>
    <xf numFmtId="168" fontId="162" fillId="0" borderId="1" xfId="1" applyFont="1" applyFill="1" applyBorder="1" applyAlignment="1">
      <alignment horizontal="center" wrapText="1"/>
    </xf>
    <xf numFmtId="172" fontId="162" fillId="0" borderId="1" xfId="0" applyNumberFormat="1" applyFont="1" applyFill="1" applyBorder="1" applyAlignment="1">
      <alignment horizontal="center"/>
    </xf>
    <xf numFmtId="179" fontId="162" fillId="0" borderId="1" xfId="0" applyNumberFormat="1" applyFont="1" applyFill="1" applyBorder="1" applyAlignment="1">
      <alignment horizontal="center"/>
    </xf>
    <xf numFmtId="168" fontId="162" fillId="0" borderId="1" xfId="1" applyFont="1" applyFill="1" applyBorder="1" applyAlignment="1">
      <alignment horizontal="center"/>
    </xf>
    <xf numFmtId="172" fontId="162" fillId="0" borderId="1" xfId="0" applyNumberFormat="1" applyFont="1" applyFill="1" applyBorder="1" applyAlignment="1">
      <alignment horizontal="center" wrapText="1"/>
    </xf>
    <xf numFmtId="179" fontId="162" fillId="0" borderId="1" xfId="0" applyNumberFormat="1" applyFont="1" applyFill="1" applyBorder="1" applyAlignment="1">
      <alignment horizontal="center" wrapText="1"/>
    </xf>
    <xf numFmtId="172" fontId="224" fillId="0" borderId="1" xfId="0" applyNumberFormat="1" applyFont="1" applyFill="1" applyBorder="1" applyAlignment="1">
      <alignment horizontal="center" vertical="center" wrapText="1"/>
    </xf>
    <xf numFmtId="179" fontId="224" fillId="0" borderId="1" xfId="0" applyNumberFormat="1" applyFont="1" applyFill="1" applyBorder="1" applyAlignment="1">
      <alignment horizontal="center" vertical="center" wrapText="1"/>
    </xf>
    <xf numFmtId="168" fontId="224" fillId="0" borderId="1" xfId="1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 vertical="center" wrapText="1"/>
    </xf>
    <xf numFmtId="0" fontId="225" fillId="31" borderId="1" xfId="0" applyFont="1" applyFill="1" applyBorder="1" applyAlignment="1">
      <alignment horizontal="center" vertical="center" wrapText="1"/>
    </xf>
    <xf numFmtId="0" fontId="175" fillId="30" borderId="1" xfId="0" applyFont="1" applyFill="1" applyBorder="1" applyAlignment="1">
      <alignment horizontal="center" vertical="center"/>
    </xf>
    <xf numFmtId="168" fontId="175" fillId="30" borderId="1" xfId="1" applyFont="1" applyFill="1" applyBorder="1" applyAlignment="1">
      <alignment horizontal="center" vertical="center"/>
    </xf>
    <xf numFmtId="0" fontId="175" fillId="30" borderId="1" xfId="0" applyFont="1" applyFill="1" applyBorder="1" applyAlignment="1">
      <alignment horizontal="center" vertical="center" wrapText="1"/>
    </xf>
    <xf numFmtId="0" fontId="175" fillId="0" borderId="3" xfId="79" applyFont="1" applyFill="1" applyBorder="1" applyAlignment="1">
      <alignment horizontal="center" vertical="center"/>
    </xf>
    <xf numFmtId="0" fontId="226" fillId="0" borderId="35" xfId="43942" applyFont="1" applyFill="1" applyBorder="1" applyAlignment="1">
      <alignment wrapText="1"/>
    </xf>
    <xf numFmtId="168" fontId="167" fillId="0" borderId="0" xfId="1" applyNumberFormat="1" applyFont="1" applyFill="1" applyAlignment="1">
      <alignment horizontal="centerContinuous" vertical="center"/>
    </xf>
    <xf numFmtId="168" fontId="167" fillId="0" borderId="0" xfId="1" applyNumberFormat="1" applyFont="1" applyFill="1" applyAlignment="1">
      <alignment vertical="center"/>
    </xf>
    <xf numFmtId="168" fontId="167" fillId="0" borderId="0" xfId="1" applyNumberFormat="1" applyFont="1" applyFill="1" applyAlignment="1">
      <alignment horizontal="center" vertical="center" wrapText="1"/>
    </xf>
    <xf numFmtId="168" fontId="167" fillId="0" borderId="0" xfId="1" applyNumberFormat="1" applyFont="1" applyFill="1" applyAlignment="1">
      <alignment horizontal="left"/>
    </xf>
    <xf numFmtId="168" fontId="199" fillId="0" borderId="0" xfId="1" applyNumberFormat="1" applyFont="1" applyFill="1" applyBorder="1" applyAlignment="1">
      <alignment horizontal="left" vertical="center" wrapText="1"/>
    </xf>
    <xf numFmtId="168" fontId="175" fillId="30" borderId="1" xfId="1" applyNumberFormat="1" applyFont="1" applyFill="1" applyBorder="1" applyAlignment="1">
      <alignment horizontal="center" vertical="center" wrapText="1"/>
    </xf>
    <xf numFmtId="168" fontId="167" fillId="0" borderId="0" xfId="1" applyNumberFormat="1" applyFont="1" applyFill="1" applyBorder="1" applyAlignment="1">
      <alignment vertical="center"/>
    </xf>
    <xf numFmtId="168" fontId="167" fillId="0" borderId="0" xfId="1" applyNumberFormat="1" applyFont="1" applyFill="1" applyAlignment="1">
      <alignment horizontal="left" vertical="center"/>
    </xf>
    <xf numFmtId="168" fontId="167" fillId="0" borderId="0" xfId="1" applyNumberFormat="1" applyFont="1" applyFill="1" applyAlignment="1">
      <alignment horizontal="center" vertical="center"/>
    </xf>
    <xf numFmtId="168" fontId="175" fillId="0" borderId="0" xfId="1" applyNumberFormat="1" applyFont="1" applyFill="1" applyBorder="1" applyAlignment="1">
      <alignment horizontal="center" vertical="center"/>
    </xf>
    <xf numFmtId="168" fontId="175" fillId="0" borderId="0" xfId="1" applyNumberFormat="1" applyFont="1" applyFill="1" applyAlignment="1">
      <alignment vertical="center"/>
    </xf>
    <xf numFmtId="0" fontId="228" fillId="0" borderId="0" xfId="0" applyFont="1" applyFill="1" applyAlignment="1">
      <alignment vertical="center"/>
    </xf>
    <xf numFmtId="0" fontId="168" fillId="0" borderId="0" xfId="0" applyFont="1" applyFill="1" applyAlignment="1">
      <alignment vertical="center" wrapText="1"/>
    </xf>
    <xf numFmtId="0" fontId="168" fillId="0" borderId="0" xfId="0" applyFont="1" applyFill="1" applyAlignment="1">
      <alignment vertical="center"/>
    </xf>
    <xf numFmtId="168" fontId="168" fillId="0" borderId="0" xfId="1" applyFont="1" applyFill="1" applyAlignment="1">
      <alignment vertical="center"/>
    </xf>
    <xf numFmtId="168" fontId="229" fillId="0" borderId="0" xfId="1" applyFont="1" applyFill="1" applyAlignment="1">
      <alignment vertical="center"/>
    </xf>
    <xf numFmtId="0" fontId="229" fillId="0" borderId="0" xfId="0" applyFont="1" applyFill="1" applyAlignment="1">
      <alignment vertical="center"/>
    </xf>
    <xf numFmtId="169" fontId="168" fillId="0" borderId="0" xfId="1" applyNumberFormat="1" applyFont="1" applyFill="1" applyAlignment="1">
      <alignment vertical="center"/>
    </xf>
    <xf numFmtId="0" fontId="175" fillId="0" borderId="1" xfId="0" applyFont="1" applyFill="1" applyBorder="1" applyAlignment="1">
      <alignment horizontal="center" vertical="center" wrapText="1"/>
    </xf>
    <xf numFmtId="167" fontId="166" fillId="0" borderId="1" xfId="35093" applyNumberFormat="1" applyFont="1" applyFill="1" applyBorder="1" applyAlignment="1">
      <alignment vertical="center"/>
    </xf>
    <xf numFmtId="167" fontId="170" fillId="0" borderId="1" xfId="35093" applyNumberFormat="1" applyFont="1" applyFill="1" applyBorder="1" applyAlignment="1">
      <alignment horizontal="center" vertical="center"/>
    </xf>
    <xf numFmtId="168" fontId="175" fillId="0" borderId="1" xfId="1" applyNumberFormat="1" applyFont="1" applyFill="1" applyBorder="1" applyAlignment="1">
      <alignment horizontal="center" vertical="center" wrapText="1"/>
    </xf>
    <xf numFmtId="0" fontId="201" fillId="0" borderId="3" xfId="0" applyFont="1" applyFill="1" applyBorder="1" applyAlignment="1">
      <alignment horizontal="center" vertical="center"/>
    </xf>
    <xf numFmtId="0" fontId="162" fillId="0" borderId="6" xfId="35074" applyFont="1" applyFill="1" applyBorder="1" applyAlignment="1">
      <alignment vertical="center"/>
    </xf>
    <xf numFmtId="0" fontId="226" fillId="0" borderId="35" xfId="43941" applyFont="1" applyFill="1" applyBorder="1" applyAlignment="1">
      <alignment vertical="center" wrapText="1"/>
    </xf>
    <xf numFmtId="0" fontId="163" fillId="0" borderId="35" xfId="43902" applyFont="1" applyFill="1" applyBorder="1" applyAlignment="1">
      <alignment horizontal="right" vertical="center" wrapText="1"/>
    </xf>
    <xf numFmtId="4" fontId="163" fillId="0" borderId="35" xfId="43902" applyNumberFormat="1" applyFont="1" applyFill="1" applyBorder="1" applyAlignment="1">
      <alignment horizontal="right" vertical="center" wrapText="1"/>
    </xf>
    <xf numFmtId="0" fontId="167" fillId="0" borderId="0" xfId="35069" applyFont="1" applyFill="1" applyBorder="1" applyAlignment="1">
      <alignment vertical="center" wrapText="1"/>
    </xf>
    <xf numFmtId="0" fontId="167" fillId="0" borderId="0" xfId="35069" applyFont="1" applyFill="1" applyBorder="1" applyAlignment="1">
      <alignment horizontal="right" vertical="center" wrapText="1"/>
    </xf>
    <xf numFmtId="0" fontId="162" fillId="0" borderId="23" xfId="35078" applyFont="1" applyFill="1" applyBorder="1" applyAlignment="1">
      <alignment horizontal="right" vertical="center" wrapText="1"/>
    </xf>
    <xf numFmtId="0" fontId="163" fillId="0" borderId="23" xfId="35126" applyFont="1" applyFill="1" applyBorder="1" applyAlignment="1">
      <alignment horizontal="right" vertical="center" wrapText="1"/>
    </xf>
    <xf numFmtId="0" fontId="226" fillId="27" borderId="34" xfId="43942" applyFont="1" applyFill="1" applyBorder="1" applyAlignment="1">
      <alignment horizontal="center"/>
    </xf>
    <xf numFmtId="0" fontId="232" fillId="0" borderId="35" xfId="43942" applyFont="1" applyFill="1" applyBorder="1" applyAlignment="1">
      <alignment wrapText="1"/>
    </xf>
    <xf numFmtId="0" fontId="17" fillId="0" borderId="0" xfId="43954"/>
    <xf numFmtId="0" fontId="231" fillId="0" borderId="0" xfId="43954" applyFont="1"/>
    <xf numFmtId="172" fontId="167" fillId="0" borderId="1" xfId="0" applyNumberFormat="1" applyFont="1" applyFill="1" applyBorder="1" applyAlignment="1">
      <alignment horizontal="center" vertical="center"/>
    </xf>
    <xf numFmtId="172" fontId="167" fillId="0" borderId="1" xfId="43899" applyNumberFormat="1" applyFont="1" applyFill="1" applyBorder="1" applyAlignment="1">
      <alignment horizontal="center" vertical="center"/>
    </xf>
    <xf numFmtId="0" fontId="175" fillId="0" borderId="1" xfId="79" applyFont="1" applyFill="1" applyBorder="1" applyAlignment="1">
      <alignment horizontal="center" vertical="center"/>
    </xf>
    <xf numFmtId="179" fontId="167" fillId="0" borderId="0" xfId="0" applyNumberFormat="1" applyFont="1" applyFill="1" applyAlignment="1">
      <alignment horizontal="center" vertical="center" wrapText="1"/>
    </xf>
    <xf numFmtId="2" fontId="175" fillId="0" borderId="25" xfId="0" applyNumberFormat="1" applyFont="1" applyFill="1" applyBorder="1" applyAlignment="1">
      <alignment horizontal="center" vertical="center"/>
    </xf>
    <xf numFmtId="0" fontId="234" fillId="27" borderId="34" xfId="43962" applyFont="1" applyFill="1" applyBorder="1" applyAlignment="1">
      <alignment horizontal="center"/>
    </xf>
    <xf numFmtId="0" fontId="234" fillId="0" borderId="35" xfId="43962" applyFont="1" applyFill="1" applyBorder="1" applyAlignment="1">
      <alignment wrapText="1"/>
    </xf>
    <xf numFmtId="0" fontId="234" fillId="0" borderId="35" xfId="43962" applyFont="1" applyFill="1" applyBorder="1" applyAlignment="1">
      <alignment horizontal="right" wrapText="1"/>
    </xf>
    <xf numFmtId="4" fontId="234" fillId="0" borderId="35" xfId="43962" applyNumberFormat="1" applyFont="1" applyFill="1" applyBorder="1" applyAlignment="1">
      <alignment horizontal="right" wrapText="1"/>
    </xf>
    <xf numFmtId="165" fontId="176" fillId="0" borderId="7" xfId="6" applyNumberFormat="1" applyFont="1" applyFill="1" applyBorder="1" applyAlignment="1">
      <alignment horizontal="center" vertical="center" wrapText="1"/>
    </xf>
    <xf numFmtId="165" fontId="199" fillId="0" borderId="7" xfId="6" applyNumberFormat="1" applyFont="1" applyFill="1" applyBorder="1" applyAlignment="1">
      <alignment horizontal="center" vertical="center" wrapText="1"/>
    </xf>
    <xf numFmtId="0" fontId="162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64" fillId="0" borderId="35" xfId="35106" applyFont="1" applyFill="1" applyBorder="1" applyAlignment="1">
      <alignment wrapText="1"/>
    </xf>
    <xf numFmtId="0" fontId="175" fillId="0" borderId="1" xfId="0" applyFont="1" applyFill="1" applyBorder="1" applyAlignment="1">
      <alignment horizontal="center" vertical="center" wrapText="1"/>
    </xf>
    <xf numFmtId="0" fontId="164" fillId="0" borderId="35" xfId="43998" applyFont="1" applyFill="1" applyBorder="1" applyAlignment="1">
      <alignment wrapText="1"/>
    </xf>
    <xf numFmtId="0" fontId="164" fillId="0" borderId="35" xfId="43998" applyFont="1" applyFill="1" applyBorder="1" applyAlignment="1">
      <alignment horizontal="right" wrapText="1"/>
    </xf>
    <xf numFmtId="179" fontId="168" fillId="0" borderId="1" xfId="35092" applyNumberFormat="1" applyFont="1" applyFill="1" applyBorder="1" applyAlignment="1">
      <alignment horizontal="center" vertical="center"/>
    </xf>
    <xf numFmtId="0" fontId="205" fillId="0" borderId="0" xfId="43968" applyFont="1" applyFill="1" applyBorder="1" applyAlignment="1">
      <alignment vertical="center"/>
    </xf>
    <xf numFmtId="0" fontId="175" fillId="0" borderId="0" xfId="0" applyFont="1" applyFill="1" applyBorder="1" applyAlignment="1">
      <alignment horizontal="center" vertical="center"/>
    </xf>
    <xf numFmtId="4" fontId="167" fillId="0" borderId="0" xfId="0" applyNumberFormat="1" applyFont="1" applyFill="1" applyBorder="1" applyAlignment="1">
      <alignment horizontal="left" vertical="center"/>
    </xf>
    <xf numFmtId="4" fontId="241" fillId="0" borderId="0" xfId="0" applyNumberFormat="1" applyFont="1" applyFill="1" applyBorder="1" applyAlignment="1">
      <alignment horizontal="center" vertical="center"/>
    </xf>
    <xf numFmtId="4" fontId="167" fillId="0" borderId="0" xfId="0" applyNumberFormat="1" applyFont="1" applyFill="1" applyBorder="1" applyAlignment="1">
      <alignment horizontal="center" vertical="center" wrapText="1"/>
    </xf>
    <xf numFmtId="0" fontId="175" fillId="0" borderId="4" xfId="0" applyFont="1" applyFill="1" applyBorder="1" applyAlignment="1">
      <alignment horizontal="center" vertical="center" wrapText="1"/>
    </xf>
    <xf numFmtId="199" fontId="175" fillId="0" borderId="4" xfId="0" applyNumberFormat="1" applyFont="1" applyFill="1" applyBorder="1" applyAlignment="1">
      <alignment horizontal="center" vertical="center"/>
    </xf>
    <xf numFmtId="168" fontId="175" fillId="0" borderId="4" xfId="1" applyNumberFormat="1" applyFont="1" applyFill="1" applyBorder="1" applyAlignment="1">
      <alignment horizontal="center" vertical="center" wrapText="1"/>
    </xf>
    <xf numFmtId="0" fontId="167" fillId="0" borderId="39" xfId="0" applyFont="1" applyFill="1" applyBorder="1" applyAlignment="1">
      <alignment horizontal="center" vertical="center" wrapText="1"/>
    </xf>
    <xf numFmtId="199" fontId="167" fillId="0" borderId="1" xfId="0" applyNumberFormat="1" applyFont="1" applyFill="1" applyBorder="1" applyAlignment="1">
      <alignment horizontal="right" vertical="center"/>
    </xf>
    <xf numFmtId="9" fontId="167" fillId="0" borderId="40" xfId="2" applyNumberFormat="1" applyFont="1" applyFill="1" applyBorder="1" applyAlignment="1">
      <alignment horizontal="center" vertical="center" wrapText="1"/>
    </xf>
    <xf numFmtId="0" fontId="167" fillId="0" borderId="38" xfId="0" applyFont="1" applyFill="1" applyBorder="1" applyAlignment="1">
      <alignment horizontal="center" vertical="center" wrapText="1"/>
    </xf>
    <xf numFmtId="199" fontId="167" fillId="0" borderId="6" xfId="0" applyNumberFormat="1" applyFont="1" applyFill="1" applyBorder="1" applyAlignment="1">
      <alignment horizontal="center" vertical="center"/>
    </xf>
    <xf numFmtId="8" fontId="167" fillId="0" borderId="6" xfId="1" applyNumberFormat="1" applyFont="1" applyFill="1" applyBorder="1" applyAlignment="1">
      <alignment horizontal="center" vertical="center"/>
    </xf>
    <xf numFmtId="8" fontId="167" fillId="0" borderId="1" xfId="1" applyNumberFormat="1" applyFont="1" applyFill="1" applyBorder="1" applyAlignment="1">
      <alignment horizontal="center" vertical="center"/>
    </xf>
    <xf numFmtId="0" fontId="167" fillId="0" borderId="41" xfId="0" applyFont="1" applyFill="1" applyBorder="1" applyAlignment="1">
      <alignment horizontal="center" vertical="center" wrapText="1"/>
    </xf>
    <xf numFmtId="199" fontId="167" fillId="0" borderId="37" xfId="0" applyNumberFormat="1" applyFont="1" applyFill="1" applyBorder="1" applyAlignment="1">
      <alignment horizontal="center" vertical="center"/>
    </xf>
    <xf numFmtId="8" fontId="167" fillId="0" borderId="37" xfId="1" applyNumberFormat="1" applyFont="1" applyFill="1" applyBorder="1" applyAlignment="1">
      <alignment horizontal="center" vertical="center"/>
    </xf>
    <xf numFmtId="199" fontId="167" fillId="0" borderId="37" xfId="0" applyNumberFormat="1" applyFont="1" applyFill="1" applyBorder="1" applyAlignment="1">
      <alignment horizontal="right" vertical="center"/>
    </xf>
    <xf numFmtId="4" fontId="175" fillId="0" borderId="0" xfId="0" applyNumberFormat="1" applyFont="1" applyFill="1" applyBorder="1" applyAlignment="1">
      <alignment horizontal="center" vertical="center"/>
    </xf>
    <xf numFmtId="199" fontId="175" fillId="0" borderId="4" xfId="1" applyNumberFormat="1" applyFont="1" applyFill="1" applyBorder="1" applyAlignment="1">
      <alignment horizontal="center" vertical="center"/>
    </xf>
    <xf numFmtId="8" fontId="175" fillId="0" borderId="4" xfId="1" applyNumberFormat="1" applyFont="1" applyFill="1" applyBorder="1" applyAlignment="1">
      <alignment horizontal="center" vertical="center"/>
    </xf>
    <xf numFmtId="9" fontId="175" fillId="0" borderId="4" xfId="2" applyNumberFormat="1" applyFont="1" applyFill="1" applyBorder="1" applyAlignment="1">
      <alignment horizontal="center" vertical="center" wrapText="1"/>
    </xf>
    <xf numFmtId="199" fontId="175" fillId="0" borderId="0" xfId="1" applyNumberFormat="1" applyFont="1" applyFill="1" applyBorder="1" applyAlignment="1">
      <alignment horizontal="center" vertical="center" wrapText="1"/>
    </xf>
    <xf numFmtId="183" fontId="175" fillId="0" borderId="0" xfId="1" applyNumberFormat="1" applyFont="1" applyFill="1" applyBorder="1" applyAlignment="1">
      <alignment horizontal="center" vertical="center"/>
    </xf>
    <xf numFmtId="168" fontId="175" fillId="0" borderId="0" xfId="1" applyNumberFormat="1" applyFont="1" applyFill="1" applyBorder="1" applyAlignment="1">
      <alignment horizontal="center" vertical="center" wrapText="1"/>
    </xf>
    <xf numFmtId="199" fontId="167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6" fillId="0" borderId="1" xfId="28" applyFont="1" applyFill="1" applyBorder="1" applyAlignment="1">
      <alignment horizontal="center" vertical="center" wrapText="1"/>
    </xf>
    <xf numFmtId="168" fontId="175" fillId="0" borderId="1" xfId="1" applyFont="1" applyFill="1" applyBorder="1" applyAlignment="1">
      <alignment horizontal="center" vertical="center"/>
    </xf>
    <xf numFmtId="0" fontId="170" fillId="0" borderId="1" xfId="0" applyFont="1" applyFill="1" applyBorder="1" applyAlignment="1">
      <alignment horizontal="center" vertical="center" wrapText="1"/>
    </xf>
    <xf numFmtId="1" fontId="170" fillId="0" borderId="1" xfId="0" applyNumberFormat="1" applyFont="1" applyFill="1" applyBorder="1" applyAlignment="1">
      <alignment horizontal="center" vertical="center" wrapText="1"/>
    </xf>
    <xf numFmtId="200" fontId="170" fillId="0" borderId="1" xfId="0" applyNumberFormat="1" applyFont="1" applyFill="1" applyBorder="1" applyAlignment="1">
      <alignment horizontal="center" vertical="center" wrapText="1"/>
    </xf>
    <xf numFmtId="199" fontId="170" fillId="0" borderId="1" xfId="0" applyNumberFormat="1" applyFont="1" applyFill="1" applyBorder="1" applyAlignment="1">
      <alignment horizontal="center" vertical="center" wrapText="1"/>
    </xf>
    <xf numFmtId="0" fontId="166" fillId="0" borderId="1" xfId="28" applyFont="1" applyFill="1" applyBorder="1" applyAlignment="1">
      <alignment horizontal="left" vertical="center" wrapText="1"/>
    </xf>
    <xf numFmtId="199" fontId="167" fillId="0" borderId="0" xfId="2" applyNumberFormat="1" applyFont="1" applyFill="1" applyAlignment="1">
      <alignment vertical="center"/>
    </xf>
    <xf numFmtId="0" fontId="167" fillId="0" borderId="0" xfId="35080" applyFont="1" applyFill="1" applyBorder="1" applyAlignment="1">
      <alignment horizontal="center" vertical="center" wrapText="1"/>
    </xf>
    <xf numFmtId="0" fontId="175" fillId="0" borderId="0" xfId="0" applyFont="1" applyFill="1" applyBorder="1" applyAlignment="1">
      <alignment horizontal="center" vertical="center"/>
    </xf>
    <xf numFmtId="168" fontId="175" fillId="0" borderId="1" xfId="1" applyNumberFormat="1" applyFont="1" applyFill="1" applyBorder="1" applyAlignment="1">
      <alignment vertical="center"/>
    </xf>
    <xf numFmtId="0" fontId="175" fillId="0" borderId="1" xfId="0" applyFont="1" applyFill="1" applyBorder="1" applyAlignment="1">
      <alignment vertical="center"/>
    </xf>
    <xf numFmtId="168" fontId="167" fillId="0" borderId="1" xfId="1" applyFont="1" applyFill="1" applyBorder="1" applyAlignment="1">
      <alignment vertical="center"/>
    </xf>
    <xf numFmtId="43" fontId="167" fillId="0" borderId="0" xfId="0" applyNumberFormat="1" applyFont="1" applyFill="1" applyAlignment="1">
      <alignment vertical="center"/>
    </xf>
    <xf numFmtId="9" fontId="167" fillId="0" borderId="1" xfId="2" applyFont="1" applyFill="1" applyBorder="1" applyAlignment="1">
      <alignment horizontal="center" vertical="center" wrapText="1"/>
    </xf>
    <xf numFmtId="9" fontId="175" fillId="0" borderId="1" xfId="0" applyNumberFormat="1" applyFont="1" applyFill="1" applyBorder="1" applyAlignment="1">
      <alignment horizontal="center" vertical="center" wrapText="1"/>
    </xf>
    <xf numFmtId="199" fontId="175" fillId="0" borderId="4" xfId="1" applyNumberFormat="1" applyFont="1" applyFill="1" applyBorder="1" applyAlignment="1">
      <alignment horizontal="right" vertical="center" wrapText="1"/>
    </xf>
    <xf numFmtId="0" fontId="164" fillId="0" borderId="45" xfId="35134" applyFont="1" applyBorder="1" applyAlignment="1">
      <alignment wrapText="1"/>
    </xf>
    <xf numFmtId="0" fontId="164" fillId="0" borderId="45" xfId="35134" applyFont="1" applyBorder="1" applyAlignment="1">
      <alignment horizontal="right" wrapText="1"/>
    </xf>
    <xf numFmtId="168" fontId="164" fillId="0" borderId="45" xfId="1" applyFont="1" applyFill="1" applyBorder="1" applyAlignment="1">
      <alignment horizontal="right" wrapText="1"/>
    </xf>
    <xf numFmtId="199" fontId="228" fillId="0" borderId="0" xfId="0" applyNumberFormat="1" applyFont="1" applyFill="1" applyAlignment="1">
      <alignment horizontal="center" vertical="center"/>
    </xf>
    <xf numFmtId="199" fontId="228" fillId="0" borderId="0" xfId="0" applyNumberFormat="1" applyFont="1" applyFill="1" applyAlignment="1">
      <alignment vertical="center"/>
    </xf>
    <xf numFmtId="0" fontId="228" fillId="0" borderId="0" xfId="0" applyFont="1" applyFill="1" applyAlignment="1">
      <alignment horizontal="left" vertical="center"/>
    </xf>
    <xf numFmtId="4" fontId="228" fillId="0" borderId="0" xfId="0" applyNumberFormat="1" applyFont="1" applyFill="1" applyBorder="1" applyAlignment="1">
      <alignment horizontal="center" vertical="center"/>
    </xf>
    <xf numFmtId="168" fontId="228" fillId="0" borderId="0" xfId="1" applyFont="1" applyFill="1" applyBorder="1" applyAlignment="1">
      <alignment vertical="center"/>
    </xf>
    <xf numFmtId="43" fontId="228" fillId="0" borderId="0" xfId="0" applyNumberFormat="1" applyFont="1" applyFill="1" applyBorder="1" applyAlignment="1">
      <alignment vertical="center"/>
    </xf>
    <xf numFmtId="4" fontId="228" fillId="0" borderId="0" xfId="0" applyNumberFormat="1" applyFont="1" applyFill="1" applyBorder="1" applyAlignment="1">
      <alignment vertical="center"/>
    </xf>
    <xf numFmtId="0" fontId="162" fillId="2" borderId="0" xfId="0" applyFont="1" applyFill="1" applyBorder="1" applyAlignment="1">
      <alignment vertical="center"/>
    </xf>
    <xf numFmtId="0" fontId="201" fillId="2" borderId="0" xfId="0" applyFont="1" applyFill="1" applyBorder="1" applyAlignment="1">
      <alignment vertical="center"/>
    </xf>
    <xf numFmtId="0" fontId="167" fillId="2" borderId="0" xfId="0" applyFont="1" applyFill="1" applyBorder="1" applyAlignment="1">
      <alignment vertical="center"/>
    </xf>
    <xf numFmtId="17" fontId="175" fillId="2" borderId="0" xfId="0" applyNumberFormat="1" applyFont="1" applyFill="1" applyBorder="1" applyAlignment="1">
      <alignment vertical="center" wrapText="1"/>
    </xf>
    <xf numFmtId="0" fontId="201" fillId="2" borderId="0" xfId="35074" applyFont="1" applyFill="1" applyBorder="1" applyAlignment="1">
      <alignment vertical="center"/>
    </xf>
    <xf numFmtId="0" fontId="201" fillId="2" borderId="0" xfId="0" applyFont="1" applyFill="1" applyBorder="1" applyAlignment="1">
      <alignment horizontal="center" vertical="center"/>
    </xf>
    <xf numFmtId="0" fontId="175" fillId="2" borderId="0" xfId="0" applyFont="1" applyFill="1" applyBorder="1" applyAlignment="1">
      <alignment horizontal="center" vertical="center"/>
    </xf>
    <xf numFmtId="0" fontId="162" fillId="2" borderId="0" xfId="35074" applyFont="1" applyFill="1" applyBorder="1" applyAlignment="1">
      <alignment vertical="center"/>
    </xf>
    <xf numFmtId="170" fontId="162" fillId="2" borderId="0" xfId="1" applyNumberFormat="1" applyFont="1" applyFill="1" applyBorder="1" applyAlignment="1">
      <alignment horizontal="center" vertical="center"/>
    </xf>
    <xf numFmtId="172" fontId="162" fillId="2" borderId="0" xfId="0" applyNumberFormat="1" applyFont="1" applyFill="1" applyBorder="1" applyAlignment="1">
      <alignment vertical="center"/>
    </xf>
    <xf numFmtId="170" fontId="167" fillId="2" borderId="0" xfId="1" applyNumberFormat="1" applyFont="1" applyFill="1" applyBorder="1" applyAlignment="1">
      <alignment horizontal="center" vertical="center"/>
    </xf>
    <xf numFmtId="172" fontId="167" fillId="2" borderId="0" xfId="0" applyNumberFormat="1" applyFont="1" applyFill="1" applyBorder="1" applyAlignment="1">
      <alignment vertical="center"/>
    </xf>
    <xf numFmtId="177" fontId="201" fillId="2" borderId="0" xfId="0" applyNumberFormat="1" applyFont="1" applyFill="1" applyBorder="1" applyAlignment="1">
      <alignment horizontal="center" vertical="center"/>
    </xf>
    <xf numFmtId="170" fontId="201" fillId="2" borderId="0" xfId="1" applyNumberFormat="1" applyFont="1" applyFill="1" applyBorder="1" applyAlignment="1">
      <alignment horizontal="center" vertical="center"/>
    </xf>
    <xf numFmtId="175" fontId="162" fillId="2" borderId="0" xfId="0" applyNumberFormat="1" applyFont="1" applyFill="1" applyBorder="1" applyAlignment="1">
      <alignment vertical="center"/>
    </xf>
    <xf numFmtId="170" fontId="175" fillId="2" borderId="0" xfId="1" applyNumberFormat="1" applyFont="1" applyFill="1" applyBorder="1" applyAlignment="1">
      <alignment horizontal="left" vertical="center"/>
    </xf>
    <xf numFmtId="175" fontId="167" fillId="2" borderId="0" xfId="0" applyNumberFormat="1" applyFont="1" applyFill="1" applyBorder="1" applyAlignment="1">
      <alignment vertical="center"/>
    </xf>
    <xf numFmtId="169" fontId="167" fillId="2" borderId="0" xfId="1" applyNumberFormat="1" applyFont="1" applyFill="1" applyBorder="1" applyAlignment="1">
      <alignment vertical="center"/>
    </xf>
    <xf numFmtId="1" fontId="167" fillId="2" borderId="0" xfId="0" applyNumberFormat="1" applyFont="1" applyFill="1" applyBorder="1" applyAlignment="1">
      <alignment vertical="center"/>
    </xf>
    <xf numFmtId="0" fontId="243" fillId="27" borderId="44" xfId="44029" applyFont="1" applyFill="1" applyBorder="1" applyAlignment="1">
      <alignment horizontal="center"/>
    </xf>
    <xf numFmtId="0" fontId="164" fillId="27" borderId="44" xfId="44033" applyFont="1" applyFill="1" applyBorder="1" applyAlignment="1">
      <alignment horizontal="center"/>
    </xf>
    <xf numFmtId="0" fontId="164" fillId="0" borderId="47" xfId="44033" applyFont="1" applyFill="1" applyBorder="1" applyAlignment="1">
      <alignment wrapText="1"/>
    </xf>
    <xf numFmtId="0" fontId="164" fillId="0" borderId="47" xfId="44033" applyFont="1" applyFill="1" applyBorder="1" applyAlignment="1">
      <alignment horizontal="right" wrapText="1"/>
    </xf>
    <xf numFmtId="4" fontId="164" fillId="0" borderId="47" xfId="44033" applyNumberFormat="1" applyFont="1" applyFill="1" applyBorder="1" applyAlignment="1">
      <alignment horizontal="right" wrapText="1"/>
    </xf>
    <xf numFmtId="0" fontId="243" fillId="27" borderId="44" xfId="44034" applyFont="1" applyFill="1" applyBorder="1" applyAlignment="1">
      <alignment horizontal="center"/>
    </xf>
    <xf numFmtId="0" fontId="243" fillId="0" borderId="47" xfId="44034" applyFont="1" applyFill="1" applyBorder="1" applyAlignment="1">
      <alignment wrapText="1"/>
    </xf>
    <xf numFmtId="0" fontId="243" fillId="0" borderId="47" xfId="44034" applyFont="1" applyFill="1" applyBorder="1" applyAlignment="1">
      <alignment horizontal="right" wrapText="1"/>
    </xf>
    <xf numFmtId="4" fontId="243" fillId="0" borderId="47" xfId="44034" applyNumberFormat="1" applyFont="1" applyFill="1" applyBorder="1" applyAlignment="1">
      <alignment horizontal="right" wrapText="1"/>
    </xf>
    <xf numFmtId="0" fontId="243" fillId="29" borderId="47" xfId="35106" applyFont="1" applyFill="1" applyBorder="1" applyAlignment="1">
      <alignment horizontal="right" wrapText="1"/>
    </xf>
    <xf numFmtId="0" fontId="243" fillId="29" borderId="47" xfId="35106" applyFont="1" applyFill="1" applyBorder="1" applyAlignment="1">
      <alignment wrapText="1"/>
    </xf>
    <xf numFmtId="0" fontId="0" fillId="29" borderId="0" xfId="0" applyFill="1"/>
    <xf numFmtId="0" fontId="58" fillId="0" borderId="0" xfId="35093" applyFill="1"/>
    <xf numFmtId="0" fontId="162" fillId="0" borderId="0" xfId="0" applyFont="1" applyFill="1" applyAlignment="1">
      <alignment horizontal="center" vertical="center" wrapText="1"/>
    </xf>
    <xf numFmtId="0" fontId="204" fillId="0" borderId="0" xfId="35060" applyFill="1"/>
    <xf numFmtId="0" fontId="204" fillId="0" borderId="18" xfId="35060" applyBorder="1"/>
    <xf numFmtId="10" fontId="167" fillId="0" borderId="0" xfId="35080" applyNumberFormat="1" applyFont="1" applyFill="1" applyAlignment="1">
      <alignment horizontal="center" vertical="center" wrapText="1"/>
    </xf>
    <xf numFmtId="0" fontId="166" fillId="0" borderId="21" xfId="35092" applyFont="1" applyFill="1" applyBorder="1" applyAlignment="1">
      <alignment horizontal="center" vertical="center" wrapText="1"/>
    </xf>
    <xf numFmtId="0" fontId="166" fillId="0" borderId="6" xfId="35092" applyFont="1" applyFill="1" applyBorder="1" applyAlignment="1">
      <alignment horizontal="center" vertical="center" wrapText="1"/>
    </xf>
    <xf numFmtId="0" fontId="225" fillId="31" borderId="1" xfId="0" applyFont="1" applyFill="1" applyBorder="1" applyAlignment="1">
      <alignment horizontal="center" vertical="center" wrapText="1"/>
    </xf>
    <xf numFmtId="0" fontId="175" fillId="0" borderId="0" xfId="0" applyFont="1" applyFill="1" applyAlignment="1">
      <alignment horizontal="left" vertical="center" wrapText="1"/>
    </xf>
    <xf numFmtId="0" fontId="176" fillId="0" borderId="1" xfId="6" applyFont="1" applyFill="1" applyBorder="1" applyAlignment="1">
      <alignment horizontal="center" vertical="center" wrapText="1"/>
    </xf>
    <xf numFmtId="1" fontId="176" fillId="0" borderId="20" xfId="6" applyNumberFormat="1" applyFont="1" applyFill="1" applyBorder="1" applyAlignment="1">
      <alignment horizontal="center" vertical="center" wrapText="1"/>
    </xf>
    <xf numFmtId="1" fontId="176" fillId="0" borderId="3" xfId="6" applyNumberFormat="1" applyFont="1" applyFill="1" applyBorder="1" applyAlignment="1">
      <alignment horizontal="center" vertical="center" wrapText="1"/>
    </xf>
    <xf numFmtId="1" fontId="214" fillId="0" borderId="20" xfId="6" applyNumberFormat="1" applyFont="1" applyFill="1" applyBorder="1" applyAlignment="1">
      <alignment horizontal="left" vertical="center" wrapText="1"/>
    </xf>
    <xf numFmtId="1" fontId="214" fillId="0" borderId="3" xfId="6" applyNumberFormat="1" applyFont="1" applyFill="1" applyBorder="1" applyAlignment="1">
      <alignment horizontal="left" vertical="center" wrapText="1"/>
    </xf>
    <xf numFmtId="0" fontId="175" fillId="0" borderId="0" xfId="0" applyFont="1" applyFill="1" applyAlignment="1">
      <alignment horizontal="center" vertical="center"/>
    </xf>
    <xf numFmtId="0" fontId="175" fillId="0" borderId="0" xfId="0" applyFont="1" applyFill="1" applyAlignment="1">
      <alignment horizontal="left" vertical="center"/>
    </xf>
    <xf numFmtId="0" fontId="201" fillId="0" borderId="0" xfId="0" applyFont="1" applyFill="1" applyAlignment="1">
      <alignment horizontal="left" vertical="center" wrapText="1"/>
    </xf>
    <xf numFmtId="0" fontId="201" fillId="0" borderId="1" xfId="14" applyFont="1" applyFill="1" applyBorder="1" applyAlignment="1">
      <alignment horizontal="center" vertical="center" wrapText="1"/>
    </xf>
    <xf numFmtId="0" fontId="201" fillId="0" borderId="1" xfId="0" applyFont="1" applyFill="1" applyBorder="1" applyAlignment="1">
      <alignment horizontal="center" vertical="center" wrapText="1"/>
    </xf>
    <xf numFmtId="0" fontId="199" fillId="0" borderId="0" xfId="6" applyFont="1" applyFill="1" applyBorder="1" applyAlignment="1">
      <alignment horizontal="left" vertical="center" wrapText="1"/>
    </xf>
    <xf numFmtId="0" fontId="199" fillId="0" borderId="0" xfId="6" applyFont="1" applyFill="1" applyBorder="1" applyAlignment="1">
      <alignment horizontal="justify" vertical="center" wrapText="1"/>
    </xf>
    <xf numFmtId="1" fontId="214" fillId="0" borderId="27" xfId="6" applyNumberFormat="1" applyFont="1" applyFill="1" applyBorder="1" applyAlignment="1">
      <alignment horizontal="left" vertical="justify" wrapText="1"/>
    </xf>
    <xf numFmtId="1" fontId="214" fillId="0" borderId="3" xfId="6" applyNumberFormat="1" applyFont="1" applyFill="1" applyBorder="1" applyAlignment="1">
      <alignment horizontal="left" vertical="justify" wrapText="1"/>
    </xf>
    <xf numFmtId="0" fontId="202" fillId="2" borderId="0" xfId="28" applyFont="1" applyFill="1" applyBorder="1" applyAlignment="1">
      <alignment horizontal="center" vertical="center" wrapText="1"/>
    </xf>
    <xf numFmtId="0" fontId="176" fillId="0" borderId="0" xfId="28" applyFont="1" applyFill="1" applyBorder="1" applyAlignment="1">
      <alignment horizontal="center" vertical="center" wrapText="1"/>
    </xf>
    <xf numFmtId="0" fontId="223" fillId="2" borderId="0" xfId="28" applyFont="1" applyFill="1" applyBorder="1" applyAlignment="1">
      <alignment horizontal="center" vertical="center" wrapText="1"/>
    </xf>
    <xf numFmtId="49" fontId="201" fillId="0" borderId="1" xfId="0" applyNumberFormat="1" applyFont="1" applyFill="1" applyBorder="1" applyAlignment="1">
      <alignment horizontal="center" vertical="center" wrapText="1"/>
    </xf>
    <xf numFmtId="0" fontId="201" fillId="32" borderId="1" xfId="0" applyFont="1" applyFill="1" applyBorder="1" applyAlignment="1">
      <alignment horizontal="center" vertical="center"/>
    </xf>
    <xf numFmtId="0" fontId="175" fillId="0" borderId="0" xfId="0" applyFont="1" applyFill="1" applyBorder="1" applyAlignment="1">
      <alignment horizontal="center" vertical="center"/>
    </xf>
    <xf numFmtId="49" fontId="169" fillId="0" borderId="0" xfId="0" applyNumberFormat="1" applyFont="1" applyFill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17" fontId="175" fillId="0" borderId="1" xfId="0" applyNumberFormat="1" applyFont="1" applyFill="1" applyBorder="1" applyAlignment="1">
      <alignment horizontal="center" vertical="center" wrapText="1"/>
    </xf>
    <xf numFmtId="0" fontId="167" fillId="0" borderId="1" xfId="0" applyFont="1" applyFill="1" applyBorder="1" applyAlignment="1">
      <alignment horizontal="center" vertical="center" wrapText="1"/>
    </xf>
    <xf numFmtId="0" fontId="217" fillId="0" borderId="0" xfId="0" applyFont="1" applyFill="1" applyAlignment="1">
      <alignment horizontal="left" vertical="center" wrapText="1"/>
    </xf>
    <xf numFmtId="0" fontId="175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9" fillId="0" borderId="22" xfId="0" applyFont="1" applyFill="1" applyBorder="1" applyAlignment="1">
      <alignment horizontal="justify" vertical="center" wrapText="1"/>
    </xf>
    <xf numFmtId="0" fontId="199" fillId="0" borderId="0" xfId="0" applyFont="1" applyFill="1" applyBorder="1" applyAlignment="1">
      <alignment horizontal="justify" vertical="center" wrapText="1"/>
    </xf>
    <xf numFmtId="0" fontId="199" fillId="0" borderId="22" xfId="0" applyFont="1" applyFill="1" applyBorder="1" applyAlignment="1">
      <alignment horizontal="left" vertical="center" wrapText="1"/>
    </xf>
    <xf numFmtId="0" fontId="199" fillId="0" borderId="0" xfId="0" applyFont="1" applyFill="1" applyBorder="1" applyAlignment="1">
      <alignment horizontal="left" vertical="center" wrapText="1"/>
    </xf>
    <xf numFmtId="0" fontId="175" fillId="0" borderId="7" xfId="0" applyFont="1" applyFill="1" applyBorder="1" applyAlignment="1">
      <alignment horizontal="center" vertical="center"/>
    </xf>
    <xf numFmtId="0" fontId="175" fillId="0" borderId="3" xfId="0" applyFont="1" applyFill="1" applyBorder="1" applyAlignment="1">
      <alignment horizontal="center" vertical="center"/>
    </xf>
    <xf numFmtId="0" fontId="169" fillId="0" borderId="46" xfId="0" applyFont="1" applyFill="1" applyBorder="1" applyAlignment="1">
      <alignment horizontal="center" vertical="center" wrapText="1"/>
    </xf>
    <xf numFmtId="0" fontId="169" fillId="0" borderId="6" xfId="0" applyFont="1" applyFill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49" fontId="175" fillId="0" borderId="25" xfId="0" applyNumberFormat="1" applyFont="1" applyFill="1" applyBorder="1" applyAlignment="1">
      <alignment horizontal="center" vertical="center" wrapText="1"/>
    </xf>
    <xf numFmtId="0" fontId="175" fillId="0" borderId="7" xfId="0" applyFont="1" applyFill="1" applyBorder="1" applyAlignment="1">
      <alignment horizontal="center" vertical="center" wrapText="1"/>
    </xf>
    <xf numFmtId="0" fontId="175" fillId="0" borderId="3" xfId="0" applyFont="1" applyFill="1" applyBorder="1" applyAlignment="1">
      <alignment horizontal="center" vertical="center" wrapText="1"/>
    </xf>
    <xf numFmtId="0" fontId="175" fillId="0" borderId="7" xfId="0" applyFont="1" applyFill="1" applyBorder="1" applyAlignment="1">
      <alignment horizontal="center" vertical="top" wrapText="1"/>
    </xf>
    <xf numFmtId="0" fontId="175" fillId="0" borderId="3" xfId="0" applyFont="1" applyFill="1" applyBorder="1" applyAlignment="1">
      <alignment horizontal="center" vertical="top" wrapText="1"/>
    </xf>
    <xf numFmtId="49" fontId="170" fillId="0" borderId="25" xfId="0" applyNumberFormat="1" applyFont="1" applyFill="1" applyBorder="1" applyAlignment="1">
      <alignment horizontal="center" vertical="center" wrapText="1"/>
    </xf>
    <xf numFmtId="0" fontId="175" fillId="33" borderId="0" xfId="0" applyFont="1" applyFill="1" applyAlignment="1">
      <alignment horizontal="left" vertical="center"/>
    </xf>
    <xf numFmtId="49" fontId="175" fillId="0" borderId="7" xfId="0" applyNumberFormat="1" applyFont="1" applyFill="1" applyBorder="1" applyAlignment="1">
      <alignment horizontal="center" vertical="center" wrapText="1"/>
    </xf>
    <xf numFmtId="49" fontId="175" fillId="0" borderId="27" xfId="0" applyNumberFormat="1" applyFont="1" applyFill="1" applyBorder="1" applyAlignment="1">
      <alignment horizontal="center" vertical="center" wrapText="1"/>
    </xf>
    <xf numFmtId="49" fontId="175" fillId="0" borderId="3" xfId="0" applyNumberFormat="1" applyFont="1" applyFill="1" applyBorder="1" applyAlignment="1">
      <alignment horizontal="center" vertical="center" wrapText="1"/>
    </xf>
    <xf numFmtId="0" fontId="175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62" fillId="0" borderId="20" xfId="0" applyFont="1" applyFill="1" applyBorder="1" applyAlignment="1">
      <alignment horizontal="center" wrapText="1"/>
    </xf>
    <xf numFmtId="0" fontId="162" fillId="0" borderId="3" xfId="0" applyFont="1" applyFill="1" applyBorder="1" applyAlignment="1">
      <alignment horizontal="center" wrapText="1"/>
    </xf>
    <xf numFmtId="0" fontId="167" fillId="0" borderId="0" xfId="35080" applyFont="1" applyFill="1" applyBorder="1" applyAlignment="1">
      <alignment horizontal="center" vertical="center" wrapText="1"/>
    </xf>
    <xf numFmtId="0" fontId="162" fillId="0" borderId="0" xfId="35080" applyFont="1" applyFill="1" applyBorder="1" applyAlignment="1">
      <alignment horizontal="center" vertical="center"/>
    </xf>
    <xf numFmtId="17" fontId="175" fillId="0" borderId="7" xfId="0" applyNumberFormat="1" applyFont="1" applyFill="1" applyBorder="1" applyAlignment="1">
      <alignment horizontal="center" vertical="center" wrapText="1"/>
    </xf>
    <xf numFmtId="17" fontId="175" fillId="0" borderId="3" xfId="0" applyNumberFormat="1" applyFont="1" applyFill="1" applyBorder="1" applyAlignment="1">
      <alignment horizontal="center" vertical="center" wrapText="1"/>
    </xf>
    <xf numFmtId="168" fontId="175" fillId="0" borderId="7" xfId="1" applyNumberFormat="1" applyFont="1" applyFill="1" applyBorder="1" applyAlignment="1">
      <alignment horizontal="center" vertical="center"/>
    </xf>
    <xf numFmtId="168" fontId="175" fillId="0" borderId="3" xfId="1" applyNumberFormat="1" applyFont="1" applyFill="1" applyBorder="1" applyAlignment="1">
      <alignment horizontal="center" vertical="center"/>
    </xf>
    <xf numFmtId="168" fontId="175" fillId="0" borderId="7" xfId="1" applyNumberFormat="1" applyFont="1" applyFill="1" applyBorder="1" applyAlignment="1">
      <alignment horizontal="center" vertical="center" wrapText="1"/>
    </xf>
    <xf numFmtId="168" fontId="175" fillId="0" borderId="3" xfId="1" applyNumberFormat="1" applyFont="1" applyFill="1" applyBorder="1" applyAlignment="1">
      <alignment horizontal="center" vertical="center" wrapText="1"/>
    </xf>
  </cellXfs>
  <cellStyles count="44048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9</c:v>
                </c:pt>
                <c:pt idx="1">
                  <c:v>20</c:v>
                </c:pt>
                <c:pt idx="2">
                  <c:v>112</c:v>
                </c:pt>
                <c:pt idx="3">
                  <c:v>8</c:v>
                </c:pt>
                <c:pt idx="4">
                  <c:v>64</c:v>
                </c:pt>
                <c:pt idx="5">
                  <c:v>72</c:v>
                </c:pt>
                <c:pt idx="6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231</c:v>
                </c:pt>
                <c:pt idx="1">
                  <c:v>249</c:v>
                </c:pt>
                <c:pt idx="2">
                  <c:v>295</c:v>
                </c:pt>
                <c:pt idx="3">
                  <c:v>130</c:v>
                </c:pt>
                <c:pt idx="4">
                  <c:v>489</c:v>
                </c:pt>
                <c:pt idx="5">
                  <c:v>374</c:v>
                </c:pt>
                <c:pt idx="6">
                  <c:v>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349</c:v>
                </c:pt>
                <c:pt idx="1">
                  <c:v>1334</c:v>
                </c:pt>
                <c:pt idx="2">
                  <c:v>222</c:v>
                </c:pt>
                <c:pt idx="3">
                  <c:v>158</c:v>
                </c:pt>
                <c:pt idx="4">
                  <c:v>40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2020'!$C$157:$C$160</c:f>
              <c:numCache>
                <c:formatCode>General</c:formatCode>
                <c:ptCount val="4"/>
                <c:pt idx="0">
                  <c:v>1122</c:v>
                </c:pt>
                <c:pt idx="1">
                  <c:v>772</c:v>
                </c:pt>
                <c:pt idx="2">
                  <c:v>209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2020'!$B$216:$B$324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2020'!$C$216:$C$324</c:f>
              <c:numCache>
                <c:formatCode>#\ ##0\ \ \ ;[Red]\(#\ ##0\)</c:formatCode>
                <c:ptCount val="2"/>
                <c:pt idx="0">
                  <c:v>682</c:v>
                </c:pt>
                <c:pt idx="1">
                  <c:v>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Enero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2020'!$E$338</c:f>
              <c:strCache>
                <c:ptCount val="1"/>
                <c:pt idx="0">
                  <c:v>Formalizados Febrero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2020'!$E$340:$E$341</c:f>
              <c:numCache>
                <c:formatCode>#\ ##0\ \ \ ;[Red]\(#\ ##0\)</c:formatCode>
                <c:ptCount val="2"/>
                <c:pt idx="0">
                  <c:v>746</c:v>
                </c:pt>
                <c:pt idx="1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2020'!$C$338</c:f>
              <c:strCache>
                <c:ptCount val="1"/>
                <c:pt idx="0">
                  <c:v>Formalizados Febrero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2020'!$C$340:$C$341</c:f>
              <c:numCache>
                <c:formatCode>#\ ##0\ \ \ ;[Red]\(#\ ##0\)</c:formatCode>
                <c:ptCount val="2"/>
                <c:pt idx="0">
                  <c:v>1237</c:v>
                </c:pt>
                <c:pt idx="1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Enero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2020'!$C$338:$D$338</c:f>
              <c:strCache>
                <c:ptCount val="1"/>
                <c:pt idx="0">
                  <c:v>Formalizados Febrero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2020'!$D$340:$D$341</c:f>
              <c:numCache>
                <c:formatCode>"¢"#\ ##0.00\ \ ;[Red]\("¢"#\ ##0.00\)</c:formatCode>
                <c:ptCount val="2"/>
                <c:pt idx="0">
                  <c:v>7.3343274050121261</c:v>
                </c:pt>
                <c:pt idx="1">
                  <c:v>17.267197172883858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2020'!$E$338:$F$338</c:f>
              <c:strCache>
                <c:ptCount val="1"/>
                <c:pt idx="0">
                  <c:v>Formalizados Febrero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2020'!$F$340:$F$341</c:f>
              <c:numCache>
                <c:formatCode>"¢"#\ ##0.00\ \ ;[Red]\("¢"#\ ##0.00\)</c:formatCode>
                <c:ptCount val="2"/>
                <c:pt idx="0">
                  <c:v>6.9992493297587126</c:v>
                </c:pt>
                <c:pt idx="1">
                  <c:v>18.731031933582088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2020'!$B$410:$B$421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2020'!$C$410:$C$421</c:f>
              <c:numCache>
                <c:formatCode>General</c:formatCode>
                <c:ptCount val="2"/>
                <c:pt idx="0">
                  <c:v>29</c:v>
                </c:pt>
                <c:pt idx="1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2020'!$C$434:$D$434</c:f>
              <c:strCache>
                <c:ptCount val="1"/>
                <c:pt idx="0">
                  <c:v>EMITIDOS DEL 01/01/2020AL 29/02/2020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2020'!$C$436:$C$460</c:f>
              <c:numCache>
                <c:formatCode>0</c:formatCode>
                <c:ptCount val="25"/>
                <c:pt idx="0">
                  <c:v>343</c:v>
                </c:pt>
                <c:pt idx="1">
                  <c:v>170</c:v>
                </c:pt>
                <c:pt idx="2">
                  <c:v>18</c:v>
                </c:pt>
                <c:pt idx="3">
                  <c:v>2</c:v>
                </c:pt>
                <c:pt idx="4">
                  <c:v>1</c:v>
                </c:pt>
                <c:pt idx="5">
                  <c:v>84</c:v>
                </c:pt>
                <c:pt idx="6">
                  <c:v>16</c:v>
                </c:pt>
                <c:pt idx="7">
                  <c:v>76</c:v>
                </c:pt>
                <c:pt idx="8">
                  <c:v>42</c:v>
                </c:pt>
                <c:pt idx="9">
                  <c:v>12</c:v>
                </c:pt>
                <c:pt idx="10">
                  <c:v>40</c:v>
                </c:pt>
                <c:pt idx="11">
                  <c:v>15</c:v>
                </c:pt>
                <c:pt idx="12">
                  <c:v>3</c:v>
                </c:pt>
                <c:pt idx="13">
                  <c:v>16</c:v>
                </c:pt>
                <c:pt idx="14">
                  <c:v>11</c:v>
                </c:pt>
                <c:pt idx="15">
                  <c:v>0</c:v>
                </c:pt>
                <c:pt idx="16">
                  <c:v>6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2020'!$K$434:$L$434</c:f>
              <c:strCache>
                <c:ptCount val="1"/>
                <c:pt idx="0">
                  <c:v>EMITIDOS DEL 01/01/2019 AL 28/02/2019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2020'!$K$436:$K$460</c:f>
              <c:numCache>
                <c:formatCode>0</c:formatCode>
                <c:ptCount val="25"/>
                <c:pt idx="0">
                  <c:v>605</c:v>
                </c:pt>
                <c:pt idx="1">
                  <c:v>587</c:v>
                </c:pt>
                <c:pt idx="2">
                  <c:v>39</c:v>
                </c:pt>
                <c:pt idx="3">
                  <c:v>17</c:v>
                </c:pt>
                <c:pt idx="4">
                  <c:v>0</c:v>
                </c:pt>
                <c:pt idx="5">
                  <c:v>34</c:v>
                </c:pt>
                <c:pt idx="6">
                  <c:v>209</c:v>
                </c:pt>
                <c:pt idx="7">
                  <c:v>204</c:v>
                </c:pt>
                <c:pt idx="8">
                  <c:v>48</c:v>
                </c:pt>
                <c:pt idx="9">
                  <c:v>204</c:v>
                </c:pt>
                <c:pt idx="10">
                  <c:v>161</c:v>
                </c:pt>
                <c:pt idx="11">
                  <c:v>51</c:v>
                </c:pt>
                <c:pt idx="12">
                  <c:v>0</c:v>
                </c:pt>
                <c:pt idx="13">
                  <c:v>59</c:v>
                </c:pt>
                <c:pt idx="14">
                  <c:v>137</c:v>
                </c:pt>
                <c:pt idx="15">
                  <c:v>0</c:v>
                </c:pt>
                <c:pt idx="16">
                  <c:v>13</c:v>
                </c:pt>
                <c:pt idx="17">
                  <c:v>0</c:v>
                </c:pt>
                <c:pt idx="18">
                  <c:v>48</c:v>
                </c:pt>
                <c:pt idx="19">
                  <c:v>1</c:v>
                </c:pt>
                <c:pt idx="20">
                  <c:v>21</c:v>
                </c:pt>
                <c:pt idx="21">
                  <c:v>8</c:v>
                </c:pt>
                <c:pt idx="22">
                  <c:v>10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Enero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2020'!$D$583:$D$589</c:f>
              <c:numCache>
                <c:formatCode>"₡"#\ ##0.00</c:formatCode>
                <c:ptCount val="7"/>
                <c:pt idx="0">
                  <c:v>401.41800000000001</c:v>
                </c:pt>
                <c:pt idx="1">
                  <c:v>14.2</c:v>
                </c:pt>
                <c:pt idx="2">
                  <c:v>415.03</c:v>
                </c:pt>
                <c:pt idx="3">
                  <c:v>414.69</c:v>
                </c:pt>
                <c:pt idx="4">
                  <c:v>1788.8600000000001</c:v>
                </c:pt>
                <c:pt idx="5">
                  <c:v>176.488</c:v>
                </c:pt>
                <c:pt idx="6">
                  <c:v>2011.8240000000001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2020'!$B$385:$B$396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2020'!$C$385:$C$396</c:f>
              <c:numCache>
                <c:formatCode>#\ ##0\ \ \ ;[Red]\(#\ ##0\)</c:formatCode>
                <c:ptCount val="2"/>
                <c:pt idx="0">
                  <c:v>414</c:v>
                </c:pt>
                <c:pt idx="1">
                  <c:v>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Enero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2020'!$J$583:$J$589</c:f>
              <c:numCache>
                <c:formatCode>"₡"#\ ##0.00</c:formatCode>
                <c:ptCount val="7"/>
                <c:pt idx="0">
                  <c:v>510.94973735999997</c:v>
                </c:pt>
                <c:pt idx="1">
                  <c:v>910.86509853999996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2379.6045409500002</c:v>
                </c:pt>
                <c:pt idx="6">
                  <c:v>3801.4193768499999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2020'!$F$434:$G$434</c:f>
              <c:strCache>
                <c:ptCount val="1"/>
                <c:pt idx="0">
                  <c:v>FORMALIZADOS DEL 01/01/2020 AL 29/02/2020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2020'!$F$436:$F$460</c:f>
              <c:numCache>
                <c:formatCode>0</c:formatCode>
                <c:ptCount val="25"/>
                <c:pt idx="0">
                  <c:v>590</c:v>
                </c:pt>
                <c:pt idx="1">
                  <c:v>438</c:v>
                </c:pt>
                <c:pt idx="2">
                  <c:v>22</c:v>
                </c:pt>
                <c:pt idx="3">
                  <c:v>5</c:v>
                </c:pt>
                <c:pt idx="4">
                  <c:v>1</c:v>
                </c:pt>
                <c:pt idx="5">
                  <c:v>75</c:v>
                </c:pt>
                <c:pt idx="6">
                  <c:v>114</c:v>
                </c:pt>
                <c:pt idx="7">
                  <c:v>191</c:v>
                </c:pt>
                <c:pt idx="8">
                  <c:v>163</c:v>
                </c:pt>
                <c:pt idx="9">
                  <c:v>149</c:v>
                </c:pt>
                <c:pt idx="10">
                  <c:v>69</c:v>
                </c:pt>
                <c:pt idx="11">
                  <c:v>59</c:v>
                </c:pt>
                <c:pt idx="12">
                  <c:v>6</c:v>
                </c:pt>
                <c:pt idx="13">
                  <c:v>21</c:v>
                </c:pt>
                <c:pt idx="14">
                  <c:v>80</c:v>
                </c:pt>
                <c:pt idx="15">
                  <c:v>0</c:v>
                </c:pt>
                <c:pt idx="16">
                  <c:v>37</c:v>
                </c:pt>
                <c:pt idx="17">
                  <c:v>0</c:v>
                </c:pt>
                <c:pt idx="18">
                  <c:v>22</c:v>
                </c:pt>
                <c:pt idx="19">
                  <c:v>0</c:v>
                </c:pt>
                <c:pt idx="20">
                  <c:v>13</c:v>
                </c:pt>
                <c:pt idx="21">
                  <c:v>8</c:v>
                </c:pt>
                <c:pt idx="22">
                  <c:v>39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2020'!$M$434:$N$434</c:f>
              <c:strCache>
                <c:ptCount val="1"/>
                <c:pt idx="0">
                  <c:v>FORMALIZADOS DEL 01/01/2019 AL 28/02/2019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2020'!$M$436:$M$460</c:f>
              <c:numCache>
                <c:formatCode>0</c:formatCode>
                <c:ptCount val="25"/>
                <c:pt idx="0">
                  <c:v>330</c:v>
                </c:pt>
                <c:pt idx="1">
                  <c:v>512</c:v>
                </c:pt>
                <c:pt idx="2">
                  <c:v>23</c:v>
                </c:pt>
                <c:pt idx="3">
                  <c:v>28</c:v>
                </c:pt>
                <c:pt idx="4">
                  <c:v>0</c:v>
                </c:pt>
                <c:pt idx="5">
                  <c:v>32</c:v>
                </c:pt>
                <c:pt idx="6">
                  <c:v>171</c:v>
                </c:pt>
                <c:pt idx="7">
                  <c:v>152</c:v>
                </c:pt>
                <c:pt idx="8">
                  <c:v>141</c:v>
                </c:pt>
                <c:pt idx="9">
                  <c:v>177</c:v>
                </c:pt>
                <c:pt idx="10">
                  <c:v>53</c:v>
                </c:pt>
                <c:pt idx="11">
                  <c:v>18</c:v>
                </c:pt>
                <c:pt idx="12">
                  <c:v>4</c:v>
                </c:pt>
                <c:pt idx="13">
                  <c:v>51</c:v>
                </c:pt>
                <c:pt idx="14">
                  <c:v>22</c:v>
                </c:pt>
                <c:pt idx="15">
                  <c:v>0</c:v>
                </c:pt>
                <c:pt idx="16">
                  <c:v>6</c:v>
                </c:pt>
                <c:pt idx="17">
                  <c:v>1</c:v>
                </c:pt>
                <c:pt idx="18">
                  <c:v>18</c:v>
                </c:pt>
                <c:pt idx="19">
                  <c:v>1</c:v>
                </c:pt>
                <c:pt idx="20">
                  <c:v>8</c:v>
                </c:pt>
                <c:pt idx="21">
                  <c:v>3</c:v>
                </c:pt>
                <c:pt idx="22">
                  <c:v>5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529</c:v>
                </c:pt>
                <c:pt idx="1">
                  <c:v>806</c:v>
                </c:pt>
                <c:pt idx="2">
                  <c:v>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2020'!$C$141:$C$143</c:f>
              <c:numCache>
                <c:formatCode>General</c:formatCode>
                <c:ptCount val="3"/>
                <c:pt idx="0">
                  <c:v>1266</c:v>
                </c:pt>
                <c:pt idx="1">
                  <c:v>837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1094</c:v>
                </c:pt>
                <c:pt idx="1">
                  <c:v>336</c:v>
                </c:pt>
                <c:pt idx="2">
                  <c:v>117</c:v>
                </c:pt>
                <c:pt idx="3">
                  <c:v>95</c:v>
                </c:pt>
                <c:pt idx="4">
                  <c:v>54</c:v>
                </c:pt>
                <c:pt idx="5">
                  <c:v>59</c:v>
                </c:pt>
                <c:pt idx="6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1330</c:v>
                </c:pt>
                <c:pt idx="1">
                  <c:v>399</c:v>
                </c:pt>
                <c:pt idx="2">
                  <c:v>117</c:v>
                </c:pt>
                <c:pt idx="3">
                  <c:v>95</c:v>
                </c:pt>
                <c:pt idx="4">
                  <c:v>54</c:v>
                </c:pt>
                <c:pt idx="5">
                  <c:v>59</c:v>
                </c:pt>
                <c:pt idx="6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236</c:v>
                </c:pt>
                <c:pt idx="1">
                  <c:v>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2020'!$D$366:$D$368</c:f>
              <c:numCache>
                <c:formatCode>"¢"#\ ##0.00\ \ ;[Red]\("¢"#\ ##0.00\)</c:formatCode>
                <c:ptCount val="3"/>
                <c:pt idx="0">
                  <c:v>12.765803450000002</c:v>
                </c:pt>
                <c:pt idx="1">
                  <c:v>19.908564035051903</c:v>
                </c:pt>
                <c:pt idx="2">
                  <c:v>15.224144605000001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222</c:v>
                </c:pt>
                <c:pt idx="1">
                  <c:v>229</c:v>
                </c:pt>
                <c:pt idx="2">
                  <c:v>183</c:v>
                </c:pt>
                <c:pt idx="3">
                  <c:v>122</c:v>
                </c:pt>
                <c:pt idx="4">
                  <c:v>425</c:v>
                </c:pt>
                <c:pt idx="5">
                  <c:v>302</c:v>
                </c:pt>
                <c:pt idx="6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771525</xdr:colOff>
      <xdr:row>343</xdr:row>
      <xdr:rowOff>60325</xdr:rowOff>
    </xdr:from>
    <xdr:to>
      <xdr:col>12</xdr:col>
      <xdr:colOff>342900</xdr:colOff>
      <xdr:row>358</xdr:row>
      <xdr:rowOff>38100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1"/>
  <sheetViews>
    <sheetView showGridLines="0" topLeftCell="A19" zoomScale="110" zoomScaleNormal="110" zoomScaleSheetLayoutView="85" workbookViewId="0">
      <selection activeCell="B29" sqref="B29"/>
    </sheetView>
  </sheetViews>
  <sheetFormatPr baseColWidth="10" defaultColWidth="0" defaultRowHeight="12.75" x14ac:dyDescent="0.2"/>
  <cols>
    <col min="1" max="1" width="1.7109375" style="66" customWidth="1"/>
    <col min="2" max="2" width="93" style="92" customWidth="1"/>
    <col min="3" max="3" width="1.7109375" style="91" customWidth="1"/>
    <col min="4" max="8" width="11.42578125" style="91" hidden="1" customWidth="1"/>
    <col min="9" max="16384" width="11.42578125" style="66" hidden="1"/>
  </cols>
  <sheetData>
    <row r="1" spans="2:12" s="297" customFormat="1" ht="15.75" customHeight="1" x14ac:dyDescent="0.2">
      <c r="B1" s="295" t="s">
        <v>0</v>
      </c>
      <c r="C1" s="296"/>
      <c r="D1" s="296"/>
      <c r="E1" s="296"/>
      <c r="F1" s="296"/>
      <c r="G1" s="296"/>
      <c r="H1" s="296"/>
      <c r="I1" s="287"/>
      <c r="J1" s="287"/>
      <c r="K1" s="287"/>
      <c r="L1" s="287"/>
    </row>
    <row r="2" spans="2:12" s="297" customFormat="1" ht="15.75" customHeight="1" x14ac:dyDescent="0.2">
      <c r="B2" s="298" t="s">
        <v>436</v>
      </c>
      <c r="C2" s="296"/>
      <c r="D2" s="296"/>
      <c r="E2" s="296"/>
      <c r="F2" s="296"/>
      <c r="G2" s="296"/>
      <c r="H2" s="296"/>
      <c r="I2" s="287"/>
      <c r="J2" s="287"/>
      <c r="K2" s="287"/>
      <c r="L2" s="287"/>
    </row>
    <row r="3" spans="2:12" s="297" customFormat="1" ht="15.75" customHeight="1" x14ac:dyDescent="0.2">
      <c r="B3" s="298" t="s">
        <v>494</v>
      </c>
      <c r="C3" s="296"/>
      <c r="D3" s="296"/>
      <c r="E3" s="296"/>
      <c r="F3" s="296"/>
      <c r="G3" s="296"/>
      <c r="H3" s="296"/>
      <c r="I3" s="287"/>
      <c r="J3" s="287"/>
      <c r="K3" s="287"/>
      <c r="L3" s="287"/>
    </row>
    <row r="4" spans="2:12" s="297" customFormat="1" ht="15.75" customHeight="1" thickBot="1" x14ac:dyDescent="0.25">
      <c r="B4" s="299"/>
      <c r="C4" s="300"/>
      <c r="D4" s="300"/>
      <c r="E4" s="300"/>
      <c r="F4" s="300"/>
      <c r="G4" s="300"/>
      <c r="H4" s="300"/>
    </row>
    <row r="5" spans="2:12" s="297" customFormat="1" ht="17.25" customHeight="1" thickBot="1" x14ac:dyDescent="0.25">
      <c r="B5" s="301" t="s">
        <v>243</v>
      </c>
      <c r="C5" s="300"/>
      <c r="D5" s="300"/>
      <c r="E5" s="300"/>
      <c r="F5" s="300"/>
      <c r="G5" s="300"/>
      <c r="H5" s="300"/>
    </row>
    <row r="6" spans="2:12" s="297" customFormat="1" ht="13.5" thickBot="1" x14ac:dyDescent="0.25">
      <c r="B6" s="299"/>
      <c r="C6" s="300"/>
      <c r="D6" s="300"/>
      <c r="E6" s="300"/>
      <c r="F6" s="300"/>
      <c r="G6" s="300"/>
      <c r="H6" s="300"/>
    </row>
    <row r="7" spans="2:12" s="297" customFormat="1" ht="13.5" thickBot="1" x14ac:dyDescent="0.25">
      <c r="B7" s="229" t="s">
        <v>244</v>
      </c>
      <c r="C7" s="300"/>
      <c r="D7" s="300"/>
      <c r="E7" s="300"/>
      <c r="F7" s="300"/>
      <c r="G7" s="300"/>
      <c r="H7" s="300"/>
    </row>
    <row r="8" spans="2:12" x14ac:dyDescent="0.2">
      <c r="B8" s="223"/>
    </row>
    <row r="9" spans="2:12" x14ac:dyDescent="0.2">
      <c r="B9" s="610" t="s">
        <v>219</v>
      </c>
    </row>
    <row r="10" spans="2:12" x14ac:dyDescent="0.2">
      <c r="B10" s="611" t="s">
        <v>220</v>
      </c>
    </row>
    <row r="11" spans="2:12" x14ac:dyDescent="0.2">
      <c r="B11" s="611" t="s">
        <v>221</v>
      </c>
    </row>
    <row r="12" spans="2:12" x14ac:dyDescent="0.2">
      <c r="B12" s="611" t="s">
        <v>222</v>
      </c>
    </row>
    <row r="13" spans="2:12" x14ac:dyDescent="0.2">
      <c r="B13" s="611" t="s">
        <v>224</v>
      </c>
    </row>
    <row r="14" spans="2:12" x14ac:dyDescent="0.2">
      <c r="B14" s="611" t="s">
        <v>225</v>
      </c>
    </row>
    <row r="15" spans="2:12" x14ac:dyDescent="0.2">
      <c r="B15" s="611" t="s">
        <v>226</v>
      </c>
    </row>
    <row r="16" spans="2:12" x14ac:dyDescent="0.2">
      <c r="B16" s="611" t="s">
        <v>227</v>
      </c>
    </row>
    <row r="17" spans="2:2" x14ac:dyDescent="0.2">
      <c r="B17" s="611" t="s">
        <v>228</v>
      </c>
    </row>
    <row r="18" spans="2:2" x14ac:dyDescent="0.2">
      <c r="B18" s="611" t="s">
        <v>256</v>
      </c>
    </row>
    <row r="19" spans="2:2" x14ac:dyDescent="0.2">
      <c r="B19" s="611" t="s">
        <v>257</v>
      </c>
    </row>
    <row r="20" spans="2:2" x14ac:dyDescent="0.2">
      <c r="B20" s="611" t="s">
        <v>232</v>
      </c>
    </row>
    <row r="21" spans="2:2" x14ac:dyDescent="0.2">
      <c r="B21" s="611" t="s">
        <v>233</v>
      </c>
    </row>
    <row r="22" spans="2:2" x14ac:dyDescent="0.2">
      <c r="B22" s="611" t="s">
        <v>234</v>
      </c>
    </row>
    <row r="23" spans="2:2" x14ac:dyDescent="0.2">
      <c r="B23" s="611" t="s">
        <v>245</v>
      </c>
    </row>
    <row r="24" spans="2:2" x14ac:dyDescent="0.2">
      <c r="B24" s="611" t="s">
        <v>346</v>
      </c>
    </row>
    <row r="25" spans="2:2" x14ac:dyDescent="0.2">
      <c r="B25" s="611" t="s">
        <v>238</v>
      </c>
    </row>
    <row r="26" spans="2:2" x14ac:dyDescent="0.2">
      <c r="B26" s="611" t="s">
        <v>239</v>
      </c>
    </row>
    <row r="27" spans="2:2" x14ac:dyDescent="0.2">
      <c r="B27" s="611" t="s">
        <v>242</v>
      </c>
    </row>
    <row r="28" spans="2:2" x14ac:dyDescent="0.2">
      <c r="B28" s="611" t="s">
        <v>435</v>
      </c>
    </row>
    <row r="29" spans="2:2" ht="13.5" thickBot="1" x14ac:dyDescent="0.25">
      <c r="B29" s="611" t="s">
        <v>389</v>
      </c>
    </row>
    <row r="30" spans="2:2" ht="13.5" thickBot="1" x14ac:dyDescent="0.25">
      <c r="B30" s="243"/>
    </row>
    <row r="31" spans="2:2" x14ac:dyDescent="0.2">
      <c r="B31" s="225"/>
    </row>
    <row r="32" spans="2:2" x14ac:dyDescent="0.2">
      <c r="B32" s="225"/>
    </row>
    <row r="33" spans="2:2" x14ac:dyDescent="0.2">
      <c r="B33" s="225"/>
    </row>
    <row r="34" spans="2:2" x14ac:dyDescent="0.2">
      <c r="B34" s="225"/>
    </row>
    <row r="35" spans="2:2" x14ac:dyDescent="0.2">
      <c r="B35" s="225"/>
    </row>
    <row r="36" spans="2:2" x14ac:dyDescent="0.2">
      <c r="B36" s="225"/>
    </row>
    <row r="37" spans="2:2" x14ac:dyDescent="0.2">
      <c r="B37" s="225"/>
    </row>
    <row r="38" spans="2:2" x14ac:dyDescent="0.2">
      <c r="B38" s="225"/>
    </row>
    <row r="39" spans="2:2" x14ac:dyDescent="0.2">
      <c r="B39" s="225"/>
    </row>
    <row r="40" spans="2:2" x14ac:dyDescent="0.2">
      <c r="B40" s="225"/>
    </row>
    <row r="41" spans="2:2" x14ac:dyDescent="0.2">
      <c r="B41" s="225"/>
    </row>
    <row r="42" spans="2:2" x14ac:dyDescent="0.2">
      <c r="B42" s="225"/>
    </row>
    <row r="43" spans="2:2" x14ac:dyDescent="0.2">
      <c r="B43" s="225"/>
    </row>
    <row r="44" spans="2:2" x14ac:dyDescent="0.2">
      <c r="B44" s="225"/>
    </row>
    <row r="45" spans="2:2" x14ac:dyDescent="0.2">
      <c r="B45" s="225"/>
    </row>
    <row r="46" spans="2:2" x14ac:dyDescent="0.2">
      <c r="B46" s="225"/>
    </row>
    <row r="47" spans="2:2" x14ac:dyDescent="0.2">
      <c r="B47" s="225"/>
    </row>
    <row r="48" spans="2:2" x14ac:dyDescent="0.2">
      <c r="B48" s="225"/>
    </row>
    <row r="49" spans="2:2" x14ac:dyDescent="0.2">
      <c r="B49" s="225"/>
    </row>
    <row r="50" spans="2:2" x14ac:dyDescent="0.2">
      <c r="B50" s="225"/>
    </row>
    <row r="51" spans="2:2" x14ac:dyDescent="0.2">
      <c r="B51" s="225"/>
    </row>
    <row r="52" spans="2:2" x14ac:dyDescent="0.2">
      <c r="B52" s="225"/>
    </row>
    <row r="53" spans="2:2" x14ac:dyDescent="0.2">
      <c r="B53" s="225"/>
    </row>
    <row r="54" spans="2:2" x14ac:dyDescent="0.2">
      <c r="B54" s="225"/>
    </row>
    <row r="55" spans="2:2" x14ac:dyDescent="0.2">
      <c r="B55" s="225"/>
    </row>
    <row r="56" spans="2:2" x14ac:dyDescent="0.2">
      <c r="B56" s="225"/>
    </row>
    <row r="57" spans="2:2" x14ac:dyDescent="0.2">
      <c r="B57" s="225"/>
    </row>
    <row r="58" spans="2:2" x14ac:dyDescent="0.2">
      <c r="B58" s="225"/>
    </row>
    <row r="59" spans="2:2" x14ac:dyDescent="0.2">
      <c r="B59" s="225"/>
    </row>
    <row r="60" spans="2:2" x14ac:dyDescent="0.2">
      <c r="B60" s="225"/>
    </row>
    <row r="61" spans="2:2" x14ac:dyDescent="0.2">
      <c r="B61" s="225"/>
    </row>
    <row r="62" spans="2:2" x14ac:dyDescent="0.2">
      <c r="B62" s="225"/>
    </row>
    <row r="63" spans="2:2" x14ac:dyDescent="0.2">
      <c r="B63" s="225"/>
    </row>
    <row r="64" spans="2:2" x14ac:dyDescent="0.2">
      <c r="B64" s="225"/>
    </row>
    <row r="65" spans="2:2" x14ac:dyDescent="0.2">
      <c r="B65" s="225"/>
    </row>
    <row r="66" spans="2:2" x14ac:dyDescent="0.2">
      <c r="B66" s="225"/>
    </row>
    <row r="67" spans="2:2" x14ac:dyDescent="0.2">
      <c r="B67" s="225"/>
    </row>
    <row r="68" spans="2:2" x14ac:dyDescent="0.2">
      <c r="B68" s="225"/>
    </row>
    <row r="69" spans="2:2" x14ac:dyDescent="0.2">
      <c r="B69" s="225"/>
    </row>
    <row r="70" spans="2:2" x14ac:dyDescent="0.2">
      <c r="B70" s="225"/>
    </row>
    <row r="71" spans="2:2" x14ac:dyDescent="0.2">
      <c r="B71" s="225"/>
    </row>
    <row r="72" spans="2:2" x14ac:dyDescent="0.2">
      <c r="B72" s="225"/>
    </row>
    <row r="73" spans="2:2" x14ac:dyDescent="0.2">
      <c r="B73" s="225"/>
    </row>
    <row r="74" spans="2:2" x14ac:dyDescent="0.2">
      <c r="B74" s="225"/>
    </row>
    <row r="75" spans="2:2" x14ac:dyDescent="0.2">
      <c r="B75" s="225"/>
    </row>
    <row r="76" spans="2:2" x14ac:dyDescent="0.2">
      <c r="B76" s="225"/>
    </row>
    <row r="77" spans="2:2" x14ac:dyDescent="0.2">
      <c r="B77" s="225"/>
    </row>
    <row r="78" spans="2:2" x14ac:dyDescent="0.2">
      <c r="B78" s="225"/>
    </row>
    <row r="79" spans="2:2" x14ac:dyDescent="0.2">
      <c r="B79" s="225"/>
    </row>
    <row r="80" spans="2:2" x14ac:dyDescent="0.2">
      <c r="B80" s="225"/>
    </row>
    <row r="81" spans="2:2" x14ac:dyDescent="0.2">
      <c r="B81" s="225"/>
    </row>
    <row r="82" spans="2:2" x14ac:dyDescent="0.2">
      <c r="B82" s="225"/>
    </row>
    <row r="83" spans="2:2" x14ac:dyDescent="0.2">
      <c r="B83" s="225"/>
    </row>
    <row r="84" spans="2:2" x14ac:dyDescent="0.2">
      <c r="B84" s="225"/>
    </row>
    <row r="85" spans="2:2" x14ac:dyDescent="0.2">
      <c r="B85" s="225"/>
    </row>
    <row r="86" spans="2:2" x14ac:dyDescent="0.2">
      <c r="B86" s="225"/>
    </row>
    <row r="87" spans="2:2" x14ac:dyDescent="0.2">
      <c r="B87" s="225"/>
    </row>
    <row r="88" spans="2:2" x14ac:dyDescent="0.2">
      <c r="B88" s="225"/>
    </row>
    <row r="89" spans="2:2" x14ac:dyDescent="0.2">
      <c r="B89" s="225"/>
    </row>
    <row r="90" spans="2:2" x14ac:dyDescent="0.2">
      <c r="B90" s="225"/>
    </row>
    <row r="91" spans="2:2" x14ac:dyDescent="0.2">
      <c r="B91" s="225"/>
    </row>
    <row r="92" spans="2:2" x14ac:dyDescent="0.2">
      <c r="B92" s="225"/>
    </row>
    <row r="93" spans="2:2" x14ac:dyDescent="0.2">
      <c r="B93" s="225"/>
    </row>
    <row r="94" spans="2:2" x14ac:dyDescent="0.2">
      <c r="B94" s="225"/>
    </row>
    <row r="95" spans="2:2" x14ac:dyDescent="0.2">
      <c r="B95" s="225"/>
    </row>
    <row r="96" spans="2:2" x14ac:dyDescent="0.2">
      <c r="B96" s="225"/>
    </row>
    <row r="97" spans="2:2" x14ac:dyDescent="0.2">
      <c r="B97" s="225"/>
    </row>
    <row r="98" spans="2:2" x14ac:dyDescent="0.2">
      <c r="B98" s="225"/>
    </row>
    <row r="99" spans="2:2" x14ac:dyDescent="0.2">
      <c r="B99" s="225"/>
    </row>
    <row r="100" spans="2:2" x14ac:dyDescent="0.2">
      <c r="B100" s="225"/>
    </row>
    <row r="101" spans="2:2" x14ac:dyDescent="0.2">
      <c r="B101" s="225"/>
    </row>
    <row r="102" spans="2:2" x14ac:dyDescent="0.2">
      <c r="B102" s="225"/>
    </row>
    <row r="103" spans="2:2" x14ac:dyDescent="0.2">
      <c r="B103" s="225"/>
    </row>
    <row r="104" spans="2:2" x14ac:dyDescent="0.2">
      <c r="B104" s="225"/>
    </row>
    <row r="105" spans="2:2" x14ac:dyDescent="0.2">
      <c r="B105" s="225"/>
    </row>
    <row r="106" spans="2:2" x14ac:dyDescent="0.2">
      <c r="B106" s="225"/>
    </row>
    <row r="107" spans="2:2" x14ac:dyDescent="0.2">
      <c r="B107" s="225"/>
    </row>
    <row r="108" spans="2:2" x14ac:dyDescent="0.2">
      <c r="B108" s="225"/>
    </row>
    <row r="109" spans="2:2" x14ac:dyDescent="0.2">
      <c r="B109" s="225"/>
    </row>
    <row r="110" spans="2:2" x14ac:dyDescent="0.2">
      <c r="B110" s="225"/>
    </row>
    <row r="111" spans="2:2" x14ac:dyDescent="0.2">
      <c r="B111" s="225"/>
    </row>
    <row r="112" spans="2:2" x14ac:dyDescent="0.2">
      <c r="B112" s="225"/>
    </row>
    <row r="113" spans="2:2" x14ac:dyDescent="0.2">
      <c r="B113" s="225"/>
    </row>
    <row r="114" spans="2:2" x14ac:dyDescent="0.2">
      <c r="B114" s="225"/>
    </row>
    <row r="115" spans="2:2" x14ac:dyDescent="0.2">
      <c r="B115" s="225"/>
    </row>
    <row r="116" spans="2:2" x14ac:dyDescent="0.2">
      <c r="B116" s="225"/>
    </row>
    <row r="117" spans="2:2" x14ac:dyDescent="0.2">
      <c r="B117" s="225"/>
    </row>
    <row r="118" spans="2:2" x14ac:dyDescent="0.2">
      <c r="B118" s="225"/>
    </row>
    <row r="119" spans="2:2" x14ac:dyDescent="0.2">
      <c r="B119" s="225"/>
    </row>
    <row r="120" spans="2:2" x14ac:dyDescent="0.2">
      <c r="B120" s="225"/>
    </row>
    <row r="121" spans="2:2" x14ac:dyDescent="0.2">
      <c r="B121" s="225"/>
    </row>
    <row r="122" spans="2:2" x14ac:dyDescent="0.2">
      <c r="B122" s="225"/>
    </row>
    <row r="123" spans="2:2" x14ac:dyDescent="0.2">
      <c r="B123" s="225"/>
    </row>
    <row r="124" spans="2:2" x14ac:dyDescent="0.2">
      <c r="B124" s="225"/>
    </row>
    <row r="125" spans="2:2" x14ac:dyDescent="0.2">
      <c r="B125" s="225"/>
    </row>
    <row r="126" spans="2:2" x14ac:dyDescent="0.2">
      <c r="B126" s="225"/>
    </row>
    <row r="127" spans="2:2" x14ac:dyDescent="0.2">
      <c r="B127" s="225"/>
    </row>
    <row r="128" spans="2:2" x14ac:dyDescent="0.2">
      <c r="B128" s="225"/>
    </row>
    <row r="129" spans="2:2" x14ac:dyDescent="0.2">
      <c r="B129" s="225"/>
    </row>
    <row r="130" spans="2:2" x14ac:dyDescent="0.2">
      <c r="B130" s="225"/>
    </row>
    <row r="131" spans="2:2" x14ac:dyDescent="0.2">
      <c r="B131" s="225"/>
    </row>
    <row r="132" spans="2:2" x14ac:dyDescent="0.2">
      <c r="B132" s="225"/>
    </row>
    <row r="133" spans="2:2" x14ac:dyDescent="0.2">
      <c r="B133" s="225"/>
    </row>
    <row r="134" spans="2:2" x14ac:dyDescent="0.2">
      <c r="B134" s="225"/>
    </row>
    <row r="135" spans="2:2" x14ac:dyDescent="0.2">
      <c r="B135" s="225"/>
    </row>
    <row r="136" spans="2:2" x14ac:dyDescent="0.2">
      <c r="B136" s="225"/>
    </row>
    <row r="137" spans="2:2" x14ac:dyDescent="0.2">
      <c r="B137" s="225"/>
    </row>
    <row r="138" spans="2:2" x14ac:dyDescent="0.2">
      <c r="B138" s="225"/>
    </row>
    <row r="139" spans="2:2" x14ac:dyDescent="0.2">
      <c r="B139" s="225"/>
    </row>
    <row r="140" spans="2:2" x14ac:dyDescent="0.2">
      <c r="B140" s="225"/>
    </row>
    <row r="141" spans="2:2" x14ac:dyDescent="0.2">
      <c r="B141" s="225"/>
    </row>
    <row r="142" spans="2:2" x14ac:dyDescent="0.2">
      <c r="B142" s="225"/>
    </row>
    <row r="143" spans="2:2" x14ac:dyDescent="0.2">
      <c r="B143" s="225"/>
    </row>
    <row r="144" spans="2:2" x14ac:dyDescent="0.2">
      <c r="B144" s="225"/>
    </row>
    <row r="145" spans="2:2" x14ac:dyDescent="0.2">
      <c r="B145" s="225"/>
    </row>
    <row r="146" spans="2:2" x14ac:dyDescent="0.2">
      <c r="B146" s="225"/>
    </row>
    <row r="147" spans="2:2" x14ac:dyDescent="0.2">
      <c r="B147" s="225"/>
    </row>
    <row r="148" spans="2:2" x14ac:dyDescent="0.2">
      <c r="B148" s="225"/>
    </row>
    <row r="149" spans="2:2" x14ac:dyDescent="0.2">
      <c r="B149" s="225"/>
    </row>
    <row r="150" spans="2:2" x14ac:dyDescent="0.2">
      <c r="B150" s="225"/>
    </row>
    <row r="151" spans="2:2" x14ac:dyDescent="0.2">
      <c r="B151" s="225"/>
    </row>
    <row r="152" spans="2:2" x14ac:dyDescent="0.2">
      <c r="B152" s="225"/>
    </row>
    <row r="153" spans="2:2" x14ac:dyDescent="0.2">
      <c r="B153" s="225"/>
    </row>
    <row r="154" spans="2:2" x14ac:dyDescent="0.2">
      <c r="B154" s="225"/>
    </row>
    <row r="155" spans="2:2" x14ac:dyDescent="0.2">
      <c r="B155" s="225"/>
    </row>
    <row r="156" spans="2:2" x14ac:dyDescent="0.2">
      <c r="B156" s="225"/>
    </row>
    <row r="157" spans="2:2" x14ac:dyDescent="0.2">
      <c r="B157" s="225"/>
    </row>
    <row r="158" spans="2:2" x14ac:dyDescent="0.2">
      <c r="B158" s="225"/>
    </row>
    <row r="159" spans="2:2" x14ac:dyDescent="0.2">
      <c r="B159" s="225"/>
    </row>
    <row r="160" spans="2:2" x14ac:dyDescent="0.2">
      <c r="B160" s="225"/>
    </row>
    <row r="161" spans="2:2" x14ac:dyDescent="0.2">
      <c r="B161" s="225"/>
    </row>
    <row r="162" spans="2:2" x14ac:dyDescent="0.2">
      <c r="B162" s="225"/>
    </row>
    <row r="163" spans="2:2" x14ac:dyDescent="0.2">
      <c r="B163" s="225"/>
    </row>
    <row r="164" spans="2:2" x14ac:dyDescent="0.2">
      <c r="B164" s="225"/>
    </row>
    <row r="165" spans="2:2" x14ac:dyDescent="0.2">
      <c r="B165" s="225"/>
    </row>
    <row r="166" spans="2:2" x14ac:dyDescent="0.2">
      <c r="B166" s="225"/>
    </row>
    <row r="167" spans="2:2" x14ac:dyDescent="0.2">
      <c r="B167" s="225"/>
    </row>
    <row r="168" spans="2:2" x14ac:dyDescent="0.2">
      <c r="B168" s="225"/>
    </row>
    <row r="169" spans="2:2" x14ac:dyDescent="0.2">
      <c r="B169" s="225"/>
    </row>
    <row r="170" spans="2:2" x14ac:dyDescent="0.2">
      <c r="B170" s="225"/>
    </row>
    <row r="171" spans="2:2" x14ac:dyDescent="0.2">
      <c r="B171" s="225"/>
    </row>
    <row r="172" spans="2:2" x14ac:dyDescent="0.2">
      <c r="B172" s="225"/>
    </row>
    <row r="173" spans="2:2" x14ac:dyDescent="0.2">
      <c r="B173" s="225"/>
    </row>
    <row r="174" spans="2:2" x14ac:dyDescent="0.2">
      <c r="B174" s="225"/>
    </row>
    <row r="175" spans="2:2" x14ac:dyDescent="0.2">
      <c r="B175" s="225"/>
    </row>
    <row r="176" spans="2:2" x14ac:dyDescent="0.2">
      <c r="B176" s="225"/>
    </row>
    <row r="177" spans="2:2" x14ac:dyDescent="0.2">
      <c r="B177" s="225"/>
    </row>
    <row r="178" spans="2:2" x14ac:dyDescent="0.2">
      <c r="B178" s="225"/>
    </row>
    <row r="179" spans="2:2" x14ac:dyDescent="0.2">
      <c r="B179" s="225"/>
    </row>
    <row r="180" spans="2:2" x14ac:dyDescent="0.2">
      <c r="B180" s="225"/>
    </row>
    <row r="181" spans="2:2" x14ac:dyDescent="0.2">
      <c r="B181" s="225"/>
    </row>
    <row r="182" spans="2:2" x14ac:dyDescent="0.2">
      <c r="B182" s="225"/>
    </row>
    <row r="183" spans="2:2" x14ac:dyDescent="0.2">
      <c r="B183" s="225"/>
    </row>
    <row r="184" spans="2:2" x14ac:dyDescent="0.2">
      <c r="B184" s="225"/>
    </row>
    <row r="185" spans="2:2" x14ac:dyDescent="0.2">
      <c r="B185" s="225"/>
    </row>
    <row r="186" spans="2:2" x14ac:dyDescent="0.2">
      <c r="B186" s="225"/>
    </row>
    <row r="187" spans="2:2" x14ac:dyDescent="0.2">
      <c r="B187" s="225"/>
    </row>
    <row r="188" spans="2:2" x14ac:dyDescent="0.2">
      <c r="B188" s="225"/>
    </row>
    <row r="189" spans="2:2" x14ac:dyDescent="0.2">
      <c r="B189" s="225"/>
    </row>
    <row r="190" spans="2:2" x14ac:dyDescent="0.2">
      <c r="B190" s="225"/>
    </row>
    <row r="191" spans="2:2" x14ac:dyDescent="0.2">
      <c r="B191" s="225"/>
    </row>
    <row r="192" spans="2:2" x14ac:dyDescent="0.2">
      <c r="B192" s="225"/>
    </row>
    <row r="193" spans="2:2" x14ac:dyDescent="0.2">
      <c r="B193" s="225"/>
    </row>
    <row r="194" spans="2:2" x14ac:dyDescent="0.2">
      <c r="B194" s="225"/>
    </row>
    <row r="195" spans="2:2" x14ac:dyDescent="0.2">
      <c r="B195" s="225"/>
    </row>
    <row r="196" spans="2:2" x14ac:dyDescent="0.2">
      <c r="B196" s="225"/>
    </row>
    <row r="197" spans="2:2" x14ac:dyDescent="0.2">
      <c r="B197" s="225"/>
    </row>
    <row r="198" spans="2:2" x14ac:dyDescent="0.2">
      <c r="B198" s="225"/>
    </row>
    <row r="199" spans="2:2" x14ac:dyDescent="0.2">
      <c r="B199" s="225"/>
    </row>
    <row r="200" spans="2:2" x14ac:dyDescent="0.2">
      <c r="B200" s="225"/>
    </row>
    <row r="201" spans="2:2" x14ac:dyDescent="0.2">
      <c r="B201" s="225"/>
    </row>
    <row r="202" spans="2:2" x14ac:dyDescent="0.2">
      <c r="B202" s="225"/>
    </row>
    <row r="203" spans="2:2" x14ac:dyDescent="0.2">
      <c r="B203" s="225"/>
    </row>
    <row r="204" spans="2:2" x14ac:dyDescent="0.2">
      <c r="B204" s="225"/>
    </row>
    <row r="205" spans="2:2" x14ac:dyDescent="0.2">
      <c r="B205" s="225"/>
    </row>
    <row r="206" spans="2:2" x14ac:dyDescent="0.2">
      <c r="B206" s="225"/>
    </row>
    <row r="207" spans="2:2" x14ac:dyDescent="0.2">
      <c r="B207" s="225"/>
    </row>
    <row r="208" spans="2:2" x14ac:dyDescent="0.2">
      <c r="B208" s="225"/>
    </row>
    <row r="209" spans="2:2" x14ac:dyDescent="0.2">
      <c r="B209" s="225"/>
    </row>
    <row r="210" spans="2:2" x14ac:dyDescent="0.2">
      <c r="B210" s="225"/>
    </row>
    <row r="211" spans="2:2" x14ac:dyDescent="0.2">
      <c r="B211" s="225"/>
    </row>
    <row r="212" spans="2:2" x14ac:dyDescent="0.2">
      <c r="B212" s="225"/>
    </row>
    <row r="213" spans="2:2" x14ac:dyDescent="0.2">
      <c r="B213" s="225"/>
    </row>
    <row r="214" spans="2:2" x14ac:dyDescent="0.2">
      <c r="B214" s="225"/>
    </row>
    <row r="215" spans="2:2" x14ac:dyDescent="0.2">
      <c r="B215" s="225"/>
    </row>
    <row r="216" spans="2:2" x14ac:dyDescent="0.2">
      <c r="B216" s="225"/>
    </row>
    <row r="217" spans="2:2" x14ac:dyDescent="0.2">
      <c r="B217" s="225"/>
    </row>
    <row r="218" spans="2:2" x14ac:dyDescent="0.2">
      <c r="B218" s="225"/>
    </row>
    <row r="219" spans="2:2" x14ac:dyDescent="0.2">
      <c r="B219" s="225"/>
    </row>
    <row r="220" spans="2:2" x14ac:dyDescent="0.2">
      <c r="B220" s="225"/>
    </row>
    <row r="221" spans="2:2" x14ac:dyDescent="0.2">
      <c r="B221" s="225"/>
    </row>
    <row r="222" spans="2:2" x14ac:dyDescent="0.2">
      <c r="B222" s="225"/>
    </row>
    <row r="223" spans="2:2" x14ac:dyDescent="0.2">
      <c r="B223" s="225"/>
    </row>
    <row r="224" spans="2:2" x14ac:dyDescent="0.2">
      <c r="B224" s="225"/>
    </row>
    <row r="225" spans="2:2" x14ac:dyDescent="0.2">
      <c r="B225" s="225"/>
    </row>
    <row r="226" spans="2:2" x14ac:dyDescent="0.2">
      <c r="B226" s="225"/>
    </row>
    <row r="227" spans="2:2" x14ac:dyDescent="0.2">
      <c r="B227" s="225"/>
    </row>
    <row r="228" spans="2:2" x14ac:dyDescent="0.2">
      <c r="B228" s="225"/>
    </row>
    <row r="229" spans="2:2" x14ac:dyDescent="0.2">
      <c r="B229" s="225"/>
    </row>
    <row r="230" spans="2:2" x14ac:dyDescent="0.2">
      <c r="B230" s="225"/>
    </row>
    <row r="231" spans="2:2" x14ac:dyDescent="0.2">
      <c r="B231" s="225"/>
    </row>
    <row r="232" spans="2:2" x14ac:dyDescent="0.2">
      <c r="B232" s="225"/>
    </row>
    <row r="233" spans="2:2" x14ac:dyDescent="0.2">
      <c r="B233" s="225"/>
    </row>
    <row r="234" spans="2:2" x14ac:dyDescent="0.2">
      <c r="B234" s="225"/>
    </row>
    <row r="235" spans="2:2" x14ac:dyDescent="0.2">
      <c r="B235" s="225"/>
    </row>
    <row r="236" spans="2:2" x14ac:dyDescent="0.2">
      <c r="B236" s="225"/>
    </row>
    <row r="237" spans="2:2" x14ac:dyDescent="0.2">
      <c r="B237" s="225"/>
    </row>
    <row r="238" spans="2:2" x14ac:dyDescent="0.2">
      <c r="B238" s="225"/>
    </row>
    <row r="239" spans="2:2" x14ac:dyDescent="0.2">
      <c r="B239" s="225"/>
    </row>
    <row r="240" spans="2:2" x14ac:dyDescent="0.2">
      <c r="B240" s="225"/>
    </row>
    <row r="241" spans="2:2" x14ac:dyDescent="0.2">
      <c r="B241" s="225"/>
    </row>
    <row r="242" spans="2:2" x14ac:dyDescent="0.2">
      <c r="B242" s="225"/>
    </row>
    <row r="243" spans="2:2" x14ac:dyDescent="0.2">
      <c r="B243" s="225"/>
    </row>
    <row r="244" spans="2:2" x14ac:dyDescent="0.2">
      <c r="B244" s="225"/>
    </row>
    <row r="245" spans="2:2" x14ac:dyDescent="0.2">
      <c r="B245" s="225"/>
    </row>
    <row r="246" spans="2:2" x14ac:dyDescent="0.2">
      <c r="B246" s="225"/>
    </row>
    <row r="247" spans="2:2" x14ac:dyDescent="0.2">
      <c r="B247" s="225"/>
    </row>
    <row r="248" spans="2:2" x14ac:dyDescent="0.2">
      <c r="B248" s="225"/>
    </row>
    <row r="249" spans="2:2" x14ac:dyDescent="0.2">
      <c r="B249" s="225"/>
    </row>
    <row r="250" spans="2:2" x14ac:dyDescent="0.2">
      <c r="B250" s="225"/>
    </row>
    <row r="251" spans="2:2" x14ac:dyDescent="0.2">
      <c r="B251" s="225"/>
    </row>
    <row r="252" spans="2:2" x14ac:dyDescent="0.2">
      <c r="B252" s="225"/>
    </row>
    <row r="253" spans="2:2" x14ac:dyDescent="0.2">
      <c r="B253" s="225"/>
    </row>
    <row r="254" spans="2:2" x14ac:dyDescent="0.2">
      <c r="B254" s="225"/>
    </row>
    <row r="255" spans="2:2" x14ac:dyDescent="0.2">
      <c r="B255" s="225"/>
    </row>
    <row r="256" spans="2:2" x14ac:dyDescent="0.2">
      <c r="B256" s="225"/>
    </row>
    <row r="257" spans="2:2" x14ac:dyDescent="0.2">
      <c r="B257" s="225"/>
    </row>
    <row r="258" spans="2:2" x14ac:dyDescent="0.2">
      <c r="B258" s="225"/>
    </row>
    <row r="259" spans="2:2" x14ac:dyDescent="0.2">
      <c r="B259" s="225"/>
    </row>
    <row r="260" spans="2:2" x14ac:dyDescent="0.2">
      <c r="B260" s="225"/>
    </row>
    <row r="261" spans="2:2" x14ac:dyDescent="0.2">
      <c r="B261" s="225"/>
    </row>
    <row r="262" spans="2:2" x14ac:dyDescent="0.2">
      <c r="B262" s="225"/>
    </row>
    <row r="263" spans="2:2" x14ac:dyDescent="0.2">
      <c r="B263" s="225"/>
    </row>
    <row r="264" spans="2:2" x14ac:dyDescent="0.2">
      <c r="B264" s="225"/>
    </row>
    <row r="265" spans="2:2" x14ac:dyDescent="0.2">
      <c r="B265" s="225"/>
    </row>
    <row r="266" spans="2:2" x14ac:dyDescent="0.2">
      <c r="B266" s="225"/>
    </row>
    <row r="267" spans="2:2" x14ac:dyDescent="0.2">
      <c r="B267" s="225"/>
    </row>
    <row r="268" spans="2:2" x14ac:dyDescent="0.2">
      <c r="B268" s="225"/>
    </row>
    <row r="269" spans="2:2" x14ac:dyDescent="0.2">
      <c r="B269" s="225"/>
    </row>
    <row r="270" spans="2:2" x14ac:dyDescent="0.2">
      <c r="B270" s="225"/>
    </row>
    <row r="271" spans="2:2" x14ac:dyDescent="0.2">
      <c r="B271" s="225"/>
    </row>
    <row r="272" spans="2:2" x14ac:dyDescent="0.2">
      <c r="B272" s="225"/>
    </row>
    <row r="273" spans="2:2" x14ac:dyDescent="0.2">
      <c r="B273" s="225"/>
    </row>
    <row r="274" spans="2:2" x14ac:dyDescent="0.2">
      <c r="B274" s="225"/>
    </row>
    <row r="275" spans="2:2" x14ac:dyDescent="0.2">
      <c r="B275" s="225"/>
    </row>
    <row r="276" spans="2:2" x14ac:dyDescent="0.2">
      <c r="B276" s="225"/>
    </row>
    <row r="277" spans="2:2" x14ac:dyDescent="0.2">
      <c r="B277" s="225"/>
    </row>
    <row r="278" spans="2:2" x14ac:dyDescent="0.2">
      <c r="B278" s="225"/>
    </row>
    <row r="279" spans="2:2" x14ac:dyDescent="0.2">
      <c r="B279" s="225"/>
    </row>
    <row r="280" spans="2:2" x14ac:dyDescent="0.2">
      <c r="B280" s="225"/>
    </row>
    <row r="281" spans="2:2" x14ac:dyDescent="0.2">
      <c r="B281" s="225"/>
    </row>
    <row r="282" spans="2:2" x14ac:dyDescent="0.2">
      <c r="B282" s="225"/>
    </row>
    <row r="283" spans="2:2" x14ac:dyDescent="0.2">
      <c r="B283" s="225"/>
    </row>
    <row r="284" spans="2:2" x14ac:dyDescent="0.2">
      <c r="B284" s="225"/>
    </row>
    <row r="285" spans="2:2" x14ac:dyDescent="0.2">
      <c r="B285" s="225"/>
    </row>
    <row r="286" spans="2:2" x14ac:dyDescent="0.2">
      <c r="B286" s="225"/>
    </row>
    <row r="287" spans="2:2" x14ac:dyDescent="0.2">
      <c r="B287" s="225"/>
    </row>
    <row r="288" spans="2:2" x14ac:dyDescent="0.2">
      <c r="B288" s="225"/>
    </row>
    <row r="289" spans="2:2" x14ac:dyDescent="0.2">
      <c r="B289" s="225"/>
    </row>
    <row r="290" spans="2:2" x14ac:dyDescent="0.2">
      <c r="B290" s="225"/>
    </row>
    <row r="291" spans="2:2" x14ac:dyDescent="0.2">
      <c r="B291" s="225"/>
    </row>
    <row r="292" spans="2:2" x14ac:dyDescent="0.2">
      <c r="B292" s="225"/>
    </row>
    <row r="293" spans="2:2" x14ac:dyDescent="0.2">
      <c r="B293" s="225"/>
    </row>
    <row r="294" spans="2:2" x14ac:dyDescent="0.2">
      <c r="B294" s="225"/>
    </row>
    <row r="295" spans="2:2" x14ac:dyDescent="0.2">
      <c r="B295" s="225"/>
    </row>
    <row r="296" spans="2:2" x14ac:dyDescent="0.2">
      <c r="B296" s="225"/>
    </row>
    <row r="297" spans="2:2" x14ac:dyDescent="0.2">
      <c r="B297" s="225"/>
    </row>
    <row r="298" spans="2:2" x14ac:dyDescent="0.2">
      <c r="B298" s="225"/>
    </row>
    <row r="299" spans="2:2" x14ac:dyDescent="0.2">
      <c r="B299" s="225"/>
    </row>
    <row r="300" spans="2:2" x14ac:dyDescent="0.2">
      <c r="B300" s="225"/>
    </row>
    <row r="301" spans="2:2" x14ac:dyDescent="0.2">
      <c r="B301" s="225"/>
    </row>
    <row r="302" spans="2:2" x14ac:dyDescent="0.2">
      <c r="B302" s="225"/>
    </row>
    <row r="303" spans="2:2" x14ac:dyDescent="0.2">
      <c r="B303" s="225"/>
    </row>
    <row r="304" spans="2:2" x14ac:dyDescent="0.2">
      <c r="B304" s="225"/>
    </row>
    <row r="305" spans="2:2" x14ac:dyDescent="0.2">
      <c r="B305" s="225"/>
    </row>
    <row r="306" spans="2:2" x14ac:dyDescent="0.2">
      <c r="B306" s="225"/>
    </row>
    <row r="307" spans="2:2" x14ac:dyDescent="0.2">
      <c r="B307" s="225"/>
    </row>
    <row r="308" spans="2:2" x14ac:dyDescent="0.2">
      <c r="B308" s="225"/>
    </row>
    <row r="309" spans="2:2" x14ac:dyDescent="0.2">
      <c r="B309" s="225"/>
    </row>
    <row r="310" spans="2:2" x14ac:dyDescent="0.2">
      <c r="B310" s="225"/>
    </row>
    <row r="311" spans="2:2" x14ac:dyDescent="0.2">
      <c r="B311" s="225"/>
    </row>
    <row r="312" spans="2:2" x14ac:dyDescent="0.2">
      <c r="B312" s="225"/>
    </row>
    <row r="313" spans="2:2" x14ac:dyDescent="0.2">
      <c r="B313" s="225"/>
    </row>
    <row r="314" spans="2:2" x14ac:dyDescent="0.2">
      <c r="B314" s="225"/>
    </row>
    <row r="315" spans="2:2" x14ac:dyDescent="0.2">
      <c r="B315" s="225"/>
    </row>
    <row r="316" spans="2:2" x14ac:dyDescent="0.2">
      <c r="B316" s="225"/>
    </row>
    <row r="317" spans="2:2" x14ac:dyDescent="0.2">
      <c r="B317" s="225"/>
    </row>
    <row r="318" spans="2:2" x14ac:dyDescent="0.2">
      <c r="B318" s="225"/>
    </row>
    <row r="319" spans="2:2" x14ac:dyDescent="0.2">
      <c r="B319" s="225"/>
    </row>
    <row r="320" spans="2:2" x14ac:dyDescent="0.2">
      <c r="B320" s="225"/>
    </row>
    <row r="321" spans="2:2" x14ac:dyDescent="0.2">
      <c r="B321" s="225"/>
    </row>
    <row r="322" spans="2:2" x14ac:dyDescent="0.2">
      <c r="B322" s="225"/>
    </row>
    <row r="323" spans="2:2" x14ac:dyDescent="0.2">
      <c r="B323" s="225"/>
    </row>
    <row r="324" spans="2:2" x14ac:dyDescent="0.2">
      <c r="B324" s="225"/>
    </row>
    <row r="325" spans="2:2" x14ac:dyDescent="0.2">
      <c r="B325" s="225"/>
    </row>
    <row r="326" spans="2:2" x14ac:dyDescent="0.2">
      <c r="B326" s="225"/>
    </row>
    <row r="327" spans="2:2" x14ac:dyDescent="0.2">
      <c r="B327" s="225"/>
    </row>
    <row r="328" spans="2:2" x14ac:dyDescent="0.2">
      <c r="B328" s="225"/>
    </row>
    <row r="329" spans="2:2" x14ac:dyDescent="0.2">
      <c r="B329" s="225"/>
    </row>
    <row r="330" spans="2:2" x14ac:dyDescent="0.2">
      <c r="B330" s="225"/>
    </row>
    <row r="331" spans="2:2" x14ac:dyDescent="0.2">
      <c r="B331" s="225"/>
    </row>
    <row r="332" spans="2:2" x14ac:dyDescent="0.2">
      <c r="B332" s="225"/>
    </row>
    <row r="333" spans="2:2" x14ac:dyDescent="0.2">
      <c r="B333" s="225"/>
    </row>
    <row r="334" spans="2:2" x14ac:dyDescent="0.2">
      <c r="B334" s="225"/>
    </row>
    <row r="335" spans="2:2" x14ac:dyDescent="0.2">
      <c r="B335" s="225"/>
    </row>
    <row r="336" spans="2:2" x14ac:dyDescent="0.2">
      <c r="B336" s="225"/>
    </row>
    <row r="337" spans="2:2" x14ac:dyDescent="0.2">
      <c r="B337" s="225"/>
    </row>
    <row r="338" spans="2:2" x14ac:dyDescent="0.2">
      <c r="B338" s="225"/>
    </row>
    <row r="339" spans="2:2" x14ac:dyDescent="0.2">
      <c r="B339" s="225"/>
    </row>
    <row r="340" spans="2:2" x14ac:dyDescent="0.2">
      <c r="B340" s="225"/>
    </row>
    <row r="341" spans="2:2" x14ac:dyDescent="0.2">
      <c r="B341" s="225"/>
    </row>
    <row r="342" spans="2:2" x14ac:dyDescent="0.2">
      <c r="B342" s="225"/>
    </row>
    <row r="343" spans="2:2" x14ac:dyDescent="0.2">
      <c r="B343" s="225"/>
    </row>
    <row r="344" spans="2:2" x14ac:dyDescent="0.2">
      <c r="B344" s="225"/>
    </row>
    <row r="345" spans="2:2" x14ac:dyDescent="0.2">
      <c r="B345" s="225"/>
    </row>
    <row r="346" spans="2:2" x14ac:dyDescent="0.2">
      <c r="B346" s="225"/>
    </row>
    <row r="347" spans="2:2" x14ac:dyDescent="0.2">
      <c r="B347" s="225"/>
    </row>
    <row r="348" spans="2:2" x14ac:dyDescent="0.2">
      <c r="B348" s="225"/>
    </row>
    <row r="349" spans="2:2" x14ac:dyDescent="0.2">
      <c r="B349" s="225"/>
    </row>
    <row r="350" spans="2:2" x14ac:dyDescent="0.2">
      <c r="B350" s="225"/>
    </row>
    <row r="351" spans="2:2" x14ac:dyDescent="0.2">
      <c r="B351" s="225"/>
    </row>
    <row r="352" spans="2:2" x14ac:dyDescent="0.2">
      <c r="B352" s="225"/>
    </row>
    <row r="353" spans="2:2" x14ac:dyDescent="0.2">
      <c r="B353" s="225"/>
    </row>
    <row r="354" spans="2:2" x14ac:dyDescent="0.2">
      <c r="B354" s="225"/>
    </row>
    <row r="355" spans="2:2" x14ac:dyDescent="0.2">
      <c r="B355" s="225"/>
    </row>
    <row r="356" spans="2:2" x14ac:dyDescent="0.2">
      <c r="B356" s="225"/>
    </row>
    <row r="357" spans="2:2" x14ac:dyDescent="0.2">
      <c r="B357" s="225"/>
    </row>
    <row r="358" spans="2:2" x14ac:dyDescent="0.2">
      <c r="B358" s="225"/>
    </row>
    <row r="359" spans="2:2" x14ac:dyDescent="0.2">
      <c r="B359" s="225"/>
    </row>
    <row r="360" spans="2:2" x14ac:dyDescent="0.2">
      <c r="B360" s="225"/>
    </row>
    <row r="361" spans="2:2" x14ac:dyDescent="0.2">
      <c r="B361" s="225"/>
    </row>
    <row r="362" spans="2:2" x14ac:dyDescent="0.2">
      <c r="B362" s="225"/>
    </row>
    <row r="363" spans="2:2" x14ac:dyDescent="0.2">
      <c r="B363" s="225"/>
    </row>
    <row r="364" spans="2:2" x14ac:dyDescent="0.2">
      <c r="B364" s="225"/>
    </row>
    <row r="365" spans="2:2" x14ac:dyDescent="0.2">
      <c r="B365" s="225"/>
    </row>
    <row r="366" spans="2:2" x14ac:dyDescent="0.2">
      <c r="B366" s="225"/>
    </row>
    <row r="367" spans="2:2" x14ac:dyDescent="0.2">
      <c r="B367" s="225"/>
    </row>
    <row r="368" spans="2:2" x14ac:dyDescent="0.2">
      <c r="B368" s="225"/>
    </row>
    <row r="369" spans="2:2" x14ac:dyDescent="0.2">
      <c r="B369" s="225"/>
    </row>
    <row r="370" spans="2:2" x14ac:dyDescent="0.2">
      <c r="B370" s="225"/>
    </row>
    <row r="371" spans="2:2" x14ac:dyDescent="0.2">
      <c r="B371" s="225"/>
    </row>
    <row r="372" spans="2:2" x14ac:dyDescent="0.2">
      <c r="B372" s="225"/>
    </row>
    <row r="373" spans="2:2" x14ac:dyDescent="0.2">
      <c r="B373" s="225"/>
    </row>
    <row r="374" spans="2:2" x14ac:dyDescent="0.2">
      <c r="B374" s="225"/>
    </row>
    <row r="375" spans="2:2" x14ac:dyDescent="0.2">
      <c r="B375" s="225"/>
    </row>
    <row r="376" spans="2:2" x14ac:dyDescent="0.2">
      <c r="B376" s="225"/>
    </row>
    <row r="377" spans="2:2" x14ac:dyDescent="0.2">
      <c r="B377" s="225"/>
    </row>
    <row r="378" spans="2:2" x14ac:dyDescent="0.2">
      <c r="B378" s="225"/>
    </row>
    <row r="379" spans="2:2" x14ac:dyDescent="0.2">
      <c r="B379" s="225"/>
    </row>
    <row r="380" spans="2:2" x14ac:dyDescent="0.2">
      <c r="B380" s="225"/>
    </row>
    <row r="381" spans="2:2" x14ac:dyDescent="0.2">
      <c r="B381" s="225"/>
    </row>
    <row r="382" spans="2:2" x14ac:dyDescent="0.2">
      <c r="B382" s="225"/>
    </row>
    <row r="383" spans="2:2" x14ac:dyDescent="0.2">
      <c r="B383" s="225"/>
    </row>
    <row r="384" spans="2:2" x14ac:dyDescent="0.2">
      <c r="B384" s="225"/>
    </row>
    <row r="385" spans="2:2" x14ac:dyDescent="0.2">
      <c r="B385" s="225"/>
    </row>
    <row r="386" spans="2:2" x14ac:dyDescent="0.2">
      <c r="B386" s="225"/>
    </row>
    <row r="387" spans="2:2" x14ac:dyDescent="0.2">
      <c r="B387" s="225"/>
    </row>
    <row r="388" spans="2:2" x14ac:dyDescent="0.2">
      <c r="B388" s="225"/>
    </row>
    <row r="389" spans="2:2" x14ac:dyDescent="0.2">
      <c r="B389" s="225"/>
    </row>
    <row r="390" spans="2:2" x14ac:dyDescent="0.2">
      <c r="B390" s="225"/>
    </row>
    <row r="391" spans="2:2" x14ac:dyDescent="0.2">
      <c r="B391" s="225"/>
    </row>
    <row r="392" spans="2:2" x14ac:dyDescent="0.2">
      <c r="B392" s="225"/>
    </row>
    <row r="393" spans="2:2" x14ac:dyDescent="0.2">
      <c r="B393" s="225"/>
    </row>
    <row r="394" spans="2:2" x14ac:dyDescent="0.2">
      <c r="B394" s="225"/>
    </row>
    <row r="395" spans="2:2" x14ac:dyDescent="0.2">
      <c r="B395" s="225"/>
    </row>
    <row r="396" spans="2:2" x14ac:dyDescent="0.2">
      <c r="B396" s="225"/>
    </row>
    <row r="397" spans="2:2" x14ac:dyDescent="0.2">
      <c r="B397" s="225"/>
    </row>
    <row r="398" spans="2:2" x14ac:dyDescent="0.2">
      <c r="B398" s="225"/>
    </row>
    <row r="399" spans="2:2" x14ac:dyDescent="0.2">
      <c r="B399" s="225"/>
    </row>
    <row r="400" spans="2:2" x14ac:dyDescent="0.2">
      <c r="B400" s="225"/>
    </row>
    <row r="401" spans="2:2" x14ac:dyDescent="0.2">
      <c r="B401" s="225"/>
    </row>
    <row r="402" spans="2:2" x14ac:dyDescent="0.2">
      <c r="B402" s="225"/>
    </row>
    <row r="403" spans="2:2" x14ac:dyDescent="0.2">
      <c r="B403" s="225"/>
    </row>
    <row r="404" spans="2:2" x14ac:dyDescent="0.2">
      <c r="B404" s="225"/>
    </row>
    <row r="405" spans="2:2" x14ac:dyDescent="0.2">
      <c r="B405" s="225"/>
    </row>
    <row r="406" spans="2:2" x14ac:dyDescent="0.2">
      <c r="B406" s="225"/>
    </row>
    <row r="407" spans="2:2" x14ac:dyDescent="0.2">
      <c r="B407" s="225"/>
    </row>
    <row r="408" spans="2:2" x14ac:dyDescent="0.2">
      <c r="B408" s="225"/>
    </row>
    <row r="409" spans="2:2" x14ac:dyDescent="0.2">
      <c r="B409" s="225"/>
    </row>
    <row r="410" spans="2:2" x14ac:dyDescent="0.2">
      <c r="B410" s="225"/>
    </row>
    <row r="411" spans="2:2" x14ac:dyDescent="0.2">
      <c r="B411" s="225"/>
    </row>
    <row r="412" spans="2:2" x14ac:dyDescent="0.2">
      <c r="B412" s="225"/>
    </row>
    <row r="413" spans="2:2" x14ac:dyDescent="0.2">
      <c r="B413" s="225"/>
    </row>
    <row r="414" spans="2:2" x14ac:dyDescent="0.2">
      <c r="B414" s="225"/>
    </row>
    <row r="415" spans="2:2" x14ac:dyDescent="0.2">
      <c r="B415" s="225"/>
    </row>
    <row r="416" spans="2:2" x14ac:dyDescent="0.2">
      <c r="B416" s="225"/>
    </row>
    <row r="417" spans="2:2" x14ac:dyDescent="0.2">
      <c r="B417" s="225"/>
    </row>
    <row r="418" spans="2:2" x14ac:dyDescent="0.2">
      <c r="B418" s="225"/>
    </row>
    <row r="419" spans="2:2" x14ac:dyDescent="0.2">
      <c r="B419" s="225"/>
    </row>
    <row r="420" spans="2:2" x14ac:dyDescent="0.2">
      <c r="B420" s="225"/>
    </row>
    <row r="421" spans="2:2" x14ac:dyDescent="0.2">
      <c r="B421" s="225"/>
    </row>
    <row r="422" spans="2:2" x14ac:dyDescent="0.2">
      <c r="B422" s="225"/>
    </row>
    <row r="423" spans="2:2" x14ac:dyDescent="0.2">
      <c r="B423" s="225"/>
    </row>
    <row r="424" spans="2:2" x14ac:dyDescent="0.2">
      <c r="B424" s="225"/>
    </row>
    <row r="425" spans="2:2" x14ac:dyDescent="0.2">
      <c r="B425" s="225"/>
    </row>
    <row r="426" spans="2:2" x14ac:dyDescent="0.2">
      <c r="B426" s="225"/>
    </row>
    <row r="427" spans="2:2" x14ac:dyDescent="0.2">
      <c r="B427" s="225"/>
    </row>
    <row r="428" spans="2:2" x14ac:dyDescent="0.2">
      <c r="B428" s="225"/>
    </row>
    <row r="429" spans="2:2" x14ac:dyDescent="0.2">
      <c r="B429" s="225"/>
    </row>
    <row r="430" spans="2:2" x14ac:dyDescent="0.2">
      <c r="B430" s="225"/>
    </row>
    <row r="431" spans="2:2" x14ac:dyDescent="0.2">
      <c r="B431" s="225"/>
    </row>
    <row r="432" spans="2:2" x14ac:dyDescent="0.2">
      <c r="B432" s="225"/>
    </row>
    <row r="433" spans="2:2" x14ac:dyDescent="0.2">
      <c r="B433" s="225"/>
    </row>
    <row r="434" spans="2:2" x14ac:dyDescent="0.2">
      <c r="B434" s="225"/>
    </row>
    <row r="435" spans="2:2" x14ac:dyDescent="0.2">
      <c r="B435" s="225"/>
    </row>
    <row r="436" spans="2:2" x14ac:dyDescent="0.2">
      <c r="B436" s="225"/>
    </row>
    <row r="437" spans="2:2" x14ac:dyDescent="0.2">
      <c r="B437" s="225"/>
    </row>
    <row r="438" spans="2:2" x14ac:dyDescent="0.2">
      <c r="B438" s="225"/>
    </row>
    <row r="439" spans="2:2" x14ac:dyDescent="0.2">
      <c r="B439" s="225"/>
    </row>
    <row r="440" spans="2:2" x14ac:dyDescent="0.2">
      <c r="B440" s="225"/>
    </row>
    <row r="441" spans="2:2" x14ac:dyDescent="0.2">
      <c r="B441" s="225"/>
    </row>
    <row r="442" spans="2:2" x14ac:dyDescent="0.2">
      <c r="B442" s="225"/>
    </row>
    <row r="443" spans="2:2" x14ac:dyDescent="0.2">
      <c r="B443" s="225"/>
    </row>
    <row r="444" spans="2:2" x14ac:dyDescent="0.2">
      <c r="B444" s="225"/>
    </row>
    <row r="445" spans="2:2" x14ac:dyDescent="0.2">
      <c r="B445" s="225"/>
    </row>
    <row r="446" spans="2:2" x14ac:dyDescent="0.2">
      <c r="B446" s="225"/>
    </row>
    <row r="447" spans="2:2" x14ac:dyDescent="0.2">
      <c r="B447" s="225"/>
    </row>
    <row r="448" spans="2:2" x14ac:dyDescent="0.2">
      <c r="B448" s="225"/>
    </row>
    <row r="449" spans="2:2" x14ac:dyDescent="0.2">
      <c r="B449" s="225"/>
    </row>
    <row r="450" spans="2:2" x14ac:dyDescent="0.2">
      <c r="B450" s="225"/>
    </row>
    <row r="451" spans="2:2" x14ac:dyDescent="0.2">
      <c r="B451" s="225"/>
    </row>
    <row r="452" spans="2:2" x14ac:dyDescent="0.2">
      <c r="B452" s="225"/>
    </row>
    <row r="453" spans="2:2" x14ac:dyDescent="0.2">
      <c r="B453" s="225"/>
    </row>
    <row r="454" spans="2:2" x14ac:dyDescent="0.2">
      <c r="B454" s="225"/>
    </row>
    <row r="455" spans="2:2" x14ac:dyDescent="0.2">
      <c r="B455" s="225"/>
    </row>
    <row r="456" spans="2:2" x14ac:dyDescent="0.2">
      <c r="B456" s="225"/>
    </row>
    <row r="457" spans="2:2" x14ac:dyDescent="0.2">
      <c r="B457" s="225"/>
    </row>
    <row r="458" spans="2:2" x14ac:dyDescent="0.2">
      <c r="B458" s="225"/>
    </row>
    <row r="459" spans="2:2" x14ac:dyDescent="0.2">
      <c r="B459" s="225"/>
    </row>
    <row r="460" spans="2:2" x14ac:dyDescent="0.2">
      <c r="B460" s="225"/>
    </row>
    <row r="461" spans="2:2" x14ac:dyDescent="0.2">
      <c r="B461" s="225"/>
    </row>
    <row r="462" spans="2:2" x14ac:dyDescent="0.2">
      <c r="B462" s="225"/>
    </row>
    <row r="463" spans="2:2" x14ac:dyDescent="0.2">
      <c r="B463" s="225"/>
    </row>
    <row r="464" spans="2:2" x14ac:dyDescent="0.2">
      <c r="B464" s="225"/>
    </row>
    <row r="465" spans="2:2" x14ac:dyDescent="0.2">
      <c r="B465" s="225"/>
    </row>
    <row r="466" spans="2:2" x14ac:dyDescent="0.2">
      <c r="B466" s="225"/>
    </row>
    <row r="467" spans="2:2" x14ac:dyDescent="0.2">
      <c r="B467" s="225"/>
    </row>
    <row r="468" spans="2:2" x14ac:dyDescent="0.2">
      <c r="B468" s="225"/>
    </row>
    <row r="469" spans="2:2" x14ac:dyDescent="0.2">
      <c r="B469" s="225"/>
    </row>
    <row r="470" spans="2:2" x14ac:dyDescent="0.2">
      <c r="B470" s="225"/>
    </row>
    <row r="471" spans="2:2" x14ac:dyDescent="0.2">
      <c r="B471" s="225"/>
    </row>
    <row r="472" spans="2:2" x14ac:dyDescent="0.2">
      <c r="B472" s="225"/>
    </row>
    <row r="473" spans="2:2" x14ac:dyDescent="0.2">
      <c r="B473" s="225"/>
    </row>
    <row r="474" spans="2:2" x14ac:dyDescent="0.2">
      <c r="B474" s="225"/>
    </row>
    <row r="475" spans="2:2" x14ac:dyDescent="0.2">
      <c r="B475" s="225"/>
    </row>
    <row r="476" spans="2:2" x14ac:dyDescent="0.2">
      <c r="B476" s="225"/>
    </row>
    <row r="477" spans="2:2" x14ac:dyDescent="0.2">
      <c r="B477" s="225"/>
    </row>
    <row r="478" spans="2:2" x14ac:dyDescent="0.2">
      <c r="B478" s="225"/>
    </row>
    <row r="479" spans="2:2" x14ac:dyDescent="0.2">
      <c r="B479" s="225"/>
    </row>
    <row r="480" spans="2:2" x14ac:dyDescent="0.2">
      <c r="B480" s="225"/>
    </row>
    <row r="481" spans="2:2" x14ac:dyDescent="0.2">
      <c r="B481" s="225"/>
    </row>
    <row r="482" spans="2:2" x14ac:dyDescent="0.2">
      <c r="B482" s="225"/>
    </row>
    <row r="483" spans="2:2" x14ac:dyDescent="0.2">
      <c r="B483" s="225"/>
    </row>
    <row r="484" spans="2:2" x14ac:dyDescent="0.2">
      <c r="B484" s="225"/>
    </row>
    <row r="485" spans="2:2" x14ac:dyDescent="0.2">
      <c r="B485" s="225"/>
    </row>
    <row r="486" spans="2:2" x14ac:dyDescent="0.2">
      <c r="B486" s="225"/>
    </row>
    <row r="487" spans="2:2" x14ac:dyDescent="0.2">
      <c r="B487" s="225"/>
    </row>
    <row r="488" spans="2:2" x14ac:dyDescent="0.2">
      <c r="B488" s="225"/>
    </row>
    <row r="489" spans="2:2" x14ac:dyDescent="0.2">
      <c r="B489" s="225"/>
    </row>
    <row r="490" spans="2:2" x14ac:dyDescent="0.2">
      <c r="B490" s="225"/>
    </row>
    <row r="491" spans="2:2" x14ac:dyDescent="0.2">
      <c r="B491" s="225"/>
    </row>
    <row r="492" spans="2:2" x14ac:dyDescent="0.2">
      <c r="B492" s="225"/>
    </row>
    <row r="493" spans="2:2" x14ac:dyDescent="0.2">
      <c r="B493" s="225"/>
    </row>
    <row r="494" spans="2:2" x14ac:dyDescent="0.2">
      <c r="B494" s="225"/>
    </row>
    <row r="495" spans="2:2" x14ac:dyDescent="0.2">
      <c r="B495" s="225"/>
    </row>
    <row r="496" spans="2:2" x14ac:dyDescent="0.2">
      <c r="B496" s="225"/>
    </row>
    <row r="497" spans="2:2" x14ac:dyDescent="0.2">
      <c r="B497" s="225"/>
    </row>
    <row r="498" spans="2:2" x14ac:dyDescent="0.2">
      <c r="B498" s="225"/>
    </row>
    <row r="499" spans="2:2" x14ac:dyDescent="0.2">
      <c r="B499" s="225"/>
    </row>
    <row r="500" spans="2:2" x14ac:dyDescent="0.2">
      <c r="B500" s="225"/>
    </row>
    <row r="501" spans="2:2" x14ac:dyDescent="0.2">
      <c r="B501" s="225"/>
    </row>
    <row r="502" spans="2:2" x14ac:dyDescent="0.2">
      <c r="B502" s="225"/>
    </row>
    <row r="503" spans="2:2" x14ac:dyDescent="0.2">
      <c r="B503" s="225"/>
    </row>
    <row r="504" spans="2:2" x14ac:dyDescent="0.2">
      <c r="B504" s="225"/>
    </row>
    <row r="505" spans="2:2" x14ac:dyDescent="0.2">
      <c r="B505" s="225"/>
    </row>
    <row r="506" spans="2:2" x14ac:dyDescent="0.2">
      <c r="B506" s="225"/>
    </row>
    <row r="507" spans="2:2" x14ac:dyDescent="0.2">
      <c r="B507" s="225"/>
    </row>
    <row r="508" spans="2:2" x14ac:dyDescent="0.2">
      <c r="B508" s="225"/>
    </row>
    <row r="509" spans="2:2" x14ac:dyDescent="0.2">
      <c r="B509" s="225"/>
    </row>
    <row r="510" spans="2:2" x14ac:dyDescent="0.2">
      <c r="B510" s="225"/>
    </row>
    <row r="511" spans="2:2" x14ac:dyDescent="0.2">
      <c r="B511" s="225"/>
    </row>
    <row r="512" spans="2:2" x14ac:dyDescent="0.2">
      <c r="B512" s="225"/>
    </row>
    <row r="513" spans="2:2" x14ac:dyDescent="0.2">
      <c r="B513" s="225"/>
    </row>
    <row r="514" spans="2:2" x14ac:dyDescent="0.2">
      <c r="B514" s="225"/>
    </row>
    <row r="515" spans="2:2" x14ac:dyDescent="0.2">
      <c r="B515" s="225"/>
    </row>
    <row r="516" spans="2:2" x14ac:dyDescent="0.2">
      <c r="B516" s="225"/>
    </row>
    <row r="517" spans="2:2" x14ac:dyDescent="0.2">
      <c r="B517" s="225"/>
    </row>
    <row r="518" spans="2:2" x14ac:dyDescent="0.2">
      <c r="B518" s="225"/>
    </row>
    <row r="519" spans="2:2" x14ac:dyDescent="0.2">
      <c r="B519" s="225"/>
    </row>
    <row r="520" spans="2:2" x14ac:dyDescent="0.2">
      <c r="B520" s="225"/>
    </row>
    <row r="521" spans="2:2" x14ac:dyDescent="0.2">
      <c r="B521" s="225"/>
    </row>
    <row r="522" spans="2:2" x14ac:dyDescent="0.2">
      <c r="B522" s="225"/>
    </row>
    <row r="523" spans="2:2" x14ac:dyDescent="0.2">
      <c r="B523" s="225"/>
    </row>
    <row r="524" spans="2:2" x14ac:dyDescent="0.2">
      <c r="B524" s="225"/>
    </row>
    <row r="525" spans="2:2" x14ac:dyDescent="0.2">
      <c r="B525" s="225"/>
    </row>
    <row r="526" spans="2:2" x14ac:dyDescent="0.2">
      <c r="B526" s="225"/>
    </row>
    <row r="527" spans="2:2" x14ac:dyDescent="0.2">
      <c r="B527" s="225"/>
    </row>
    <row r="528" spans="2:2" x14ac:dyDescent="0.2">
      <c r="B528" s="225"/>
    </row>
    <row r="529" spans="2:2" x14ac:dyDescent="0.2">
      <c r="B529" s="225"/>
    </row>
    <row r="530" spans="2:2" x14ac:dyDescent="0.2">
      <c r="B530" s="225"/>
    </row>
    <row r="531" spans="2:2" x14ac:dyDescent="0.2">
      <c r="B531" s="225"/>
    </row>
    <row r="532" spans="2:2" x14ac:dyDescent="0.2">
      <c r="B532" s="225"/>
    </row>
    <row r="533" spans="2:2" x14ac:dyDescent="0.2">
      <c r="B533" s="225"/>
    </row>
    <row r="534" spans="2:2" x14ac:dyDescent="0.2">
      <c r="B534" s="225"/>
    </row>
    <row r="535" spans="2:2" x14ac:dyDescent="0.2">
      <c r="B535" s="225"/>
    </row>
    <row r="536" spans="2:2" x14ac:dyDescent="0.2">
      <c r="B536" s="225"/>
    </row>
    <row r="537" spans="2:2" x14ac:dyDescent="0.2">
      <c r="B537" s="225"/>
    </row>
    <row r="538" spans="2:2" x14ac:dyDescent="0.2">
      <c r="B538" s="225"/>
    </row>
    <row r="539" spans="2:2" x14ac:dyDescent="0.2">
      <c r="B539" s="225"/>
    </row>
    <row r="540" spans="2:2" x14ac:dyDescent="0.2">
      <c r="B540" s="225"/>
    </row>
    <row r="541" spans="2:2" x14ac:dyDescent="0.2">
      <c r="B541" s="225"/>
    </row>
    <row r="542" spans="2:2" x14ac:dyDescent="0.2">
      <c r="B542" s="225"/>
    </row>
    <row r="543" spans="2:2" x14ac:dyDescent="0.2">
      <c r="B543" s="225"/>
    </row>
    <row r="544" spans="2:2" x14ac:dyDescent="0.2">
      <c r="B544" s="225"/>
    </row>
    <row r="545" spans="2:2" x14ac:dyDescent="0.2">
      <c r="B545" s="225"/>
    </row>
    <row r="546" spans="2:2" x14ac:dyDescent="0.2">
      <c r="B546" s="225"/>
    </row>
    <row r="547" spans="2:2" x14ac:dyDescent="0.2">
      <c r="B547" s="225"/>
    </row>
    <row r="548" spans="2:2" x14ac:dyDescent="0.2">
      <c r="B548" s="225"/>
    </row>
    <row r="549" spans="2:2" x14ac:dyDescent="0.2">
      <c r="B549" s="225"/>
    </row>
    <row r="550" spans="2:2" x14ac:dyDescent="0.2">
      <c r="B550" s="225"/>
    </row>
    <row r="551" spans="2:2" x14ac:dyDescent="0.2">
      <c r="B551" s="225"/>
    </row>
    <row r="552" spans="2:2" x14ac:dyDescent="0.2">
      <c r="B552" s="225"/>
    </row>
    <row r="553" spans="2:2" x14ac:dyDescent="0.2">
      <c r="B553" s="225"/>
    </row>
    <row r="554" spans="2:2" x14ac:dyDescent="0.2">
      <c r="B554" s="225"/>
    </row>
    <row r="555" spans="2:2" x14ac:dyDescent="0.2">
      <c r="B555" s="225"/>
    </row>
    <row r="556" spans="2:2" x14ac:dyDescent="0.2">
      <c r="B556" s="225"/>
    </row>
    <row r="557" spans="2:2" x14ac:dyDescent="0.2">
      <c r="B557" s="225"/>
    </row>
    <row r="558" spans="2:2" x14ac:dyDescent="0.2">
      <c r="B558" s="225"/>
    </row>
    <row r="559" spans="2:2" x14ac:dyDescent="0.2">
      <c r="B559" s="225"/>
    </row>
    <row r="560" spans="2:2" x14ac:dyDescent="0.2">
      <c r="B560" s="225"/>
    </row>
    <row r="561" spans="2:2" x14ac:dyDescent="0.2">
      <c r="B561" s="225"/>
    </row>
    <row r="562" spans="2:2" x14ac:dyDescent="0.2">
      <c r="B562" s="225"/>
    </row>
    <row r="563" spans="2:2" x14ac:dyDescent="0.2">
      <c r="B563" s="225"/>
    </row>
    <row r="564" spans="2:2" x14ac:dyDescent="0.2">
      <c r="B564" s="225"/>
    </row>
    <row r="565" spans="2:2" x14ac:dyDescent="0.2">
      <c r="B565" s="225"/>
    </row>
    <row r="566" spans="2:2" x14ac:dyDescent="0.2">
      <c r="B566" s="225"/>
    </row>
    <row r="567" spans="2:2" x14ac:dyDescent="0.2">
      <c r="B567" s="225"/>
    </row>
    <row r="568" spans="2:2" x14ac:dyDescent="0.2">
      <c r="B568" s="225"/>
    </row>
    <row r="569" spans="2:2" x14ac:dyDescent="0.2">
      <c r="B569" s="225"/>
    </row>
    <row r="570" spans="2:2" x14ac:dyDescent="0.2">
      <c r="B570" s="225"/>
    </row>
    <row r="571" spans="2:2" x14ac:dyDescent="0.2">
      <c r="B571" s="225"/>
    </row>
    <row r="572" spans="2:2" x14ac:dyDescent="0.2">
      <c r="B572" s="225"/>
    </row>
    <row r="573" spans="2:2" x14ac:dyDescent="0.2">
      <c r="B573" s="225"/>
    </row>
    <row r="574" spans="2:2" x14ac:dyDescent="0.2">
      <c r="B574" s="225"/>
    </row>
    <row r="575" spans="2:2" x14ac:dyDescent="0.2">
      <c r="B575" s="225"/>
    </row>
    <row r="576" spans="2:2" x14ac:dyDescent="0.2">
      <c r="B576" s="225"/>
    </row>
    <row r="577" spans="2:2" x14ac:dyDescent="0.2">
      <c r="B577" s="225"/>
    </row>
    <row r="578" spans="2:2" x14ac:dyDescent="0.2">
      <c r="B578" s="225"/>
    </row>
    <row r="579" spans="2:2" x14ac:dyDescent="0.2">
      <c r="B579" s="225"/>
    </row>
    <row r="580" spans="2:2" x14ac:dyDescent="0.2">
      <c r="B580" s="225"/>
    </row>
    <row r="581" spans="2:2" x14ac:dyDescent="0.2">
      <c r="B581" s="225"/>
    </row>
    <row r="582" spans="2:2" x14ac:dyDescent="0.2">
      <c r="B582" s="225"/>
    </row>
    <row r="583" spans="2:2" x14ac:dyDescent="0.2">
      <c r="B583" s="225"/>
    </row>
    <row r="584" spans="2:2" x14ac:dyDescent="0.2">
      <c r="B584" s="225"/>
    </row>
    <row r="585" spans="2:2" x14ac:dyDescent="0.2">
      <c r="B585" s="225"/>
    </row>
    <row r="586" spans="2:2" x14ac:dyDescent="0.2">
      <c r="B586" s="225"/>
    </row>
    <row r="587" spans="2:2" x14ac:dyDescent="0.2">
      <c r="B587" s="225"/>
    </row>
    <row r="588" spans="2:2" x14ac:dyDescent="0.2">
      <c r="B588" s="225"/>
    </row>
    <row r="589" spans="2:2" x14ac:dyDescent="0.2">
      <c r="B589" s="225"/>
    </row>
    <row r="590" spans="2:2" x14ac:dyDescent="0.2">
      <c r="B590" s="225"/>
    </row>
    <row r="591" spans="2:2" x14ac:dyDescent="0.2">
      <c r="B591" s="225"/>
    </row>
    <row r="592" spans="2:2" x14ac:dyDescent="0.2">
      <c r="B592" s="225"/>
    </row>
    <row r="593" spans="2:2" x14ac:dyDescent="0.2">
      <c r="B593" s="225"/>
    </row>
    <row r="594" spans="2:2" x14ac:dyDescent="0.2">
      <c r="B594" s="225"/>
    </row>
    <row r="595" spans="2:2" x14ac:dyDescent="0.2">
      <c r="B595" s="225"/>
    </row>
    <row r="596" spans="2:2" x14ac:dyDescent="0.2">
      <c r="B596" s="225"/>
    </row>
    <row r="597" spans="2:2" x14ac:dyDescent="0.2">
      <c r="B597" s="225"/>
    </row>
    <row r="598" spans="2:2" x14ac:dyDescent="0.2">
      <c r="B598" s="225"/>
    </row>
    <row r="599" spans="2:2" x14ac:dyDescent="0.2">
      <c r="B599" s="225"/>
    </row>
    <row r="600" spans="2:2" x14ac:dyDescent="0.2">
      <c r="B600" s="225"/>
    </row>
    <row r="601" spans="2:2" x14ac:dyDescent="0.2">
      <c r="B601" s="225"/>
    </row>
    <row r="602" spans="2:2" x14ac:dyDescent="0.2">
      <c r="B602" s="225"/>
    </row>
    <row r="603" spans="2:2" x14ac:dyDescent="0.2">
      <c r="B603" s="225"/>
    </row>
    <row r="604" spans="2:2" x14ac:dyDescent="0.2">
      <c r="B604" s="225"/>
    </row>
    <row r="605" spans="2:2" x14ac:dyDescent="0.2">
      <c r="B605" s="225"/>
    </row>
    <row r="606" spans="2:2" x14ac:dyDescent="0.2">
      <c r="B606" s="225"/>
    </row>
    <row r="607" spans="2:2" x14ac:dyDescent="0.2">
      <c r="B607" s="225"/>
    </row>
    <row r="608" spans="2:2" x14ac:dyDescent="0.2">
      <c r="B608" s="225"/>
    </row>
    <row r="609" spans="2:2" x14ac:dyDescent="0.2">
      <c r="B609" s="225"/>
    </row>
    <row r="610" spans="2:2" x14ac:dyDescent="0.2">
      <c r="B610" s="225"/>
    </row>
    <row r="611" spans="2:2" x14ac:dyDescent="0.2">
      <c r="B611" s="225"/>
    </row>
    <row r="612" spans="2:2" x14ac:dyDescent="0.2">
      <c r="B612" s="225"/>
    </row>
    <row r="613" spans="2:2" x14ac:dyDescent="0.2">
      <c r="B613" s="225"/>
    </row>
    <row r="614" spans="2:2" x14ac:dyDescent="0.2">
      <c r="B614" s="225"/>
    </row>
    <row r="615" spans="2:2" x14ac:dyDescent="0.2">
      <c r="B615" s="225"/>
    </row>
    <row r="616" spans="2:2" x14ac:dyDescent="0.2">
      <c r="B616" s="225"/>
    </row>
    <row r="617" spans="2:2" x14ac:dyDescent="0.2">
      <c r="B617" s="225"/>
    </row>
    <row r="618" spans="2:2" x14ac:dyDescent="0.2">
      <c r="B618" s="225"/>
    </row>
    <row r="619" spans="2:2" x14ac:dyDescent="0.2">
      <c r="B619" s="225"/>
    </row>
    <row r="620" spans="2:2" x14ac:dyDescent="0.2">
      <c r="B620" s="225"/>
    </row>
    <row r="621" spans="2:2" x14ac:dyDescent="0.2">
      <c r="B621" s="225"/>
    </row>
    <row r="622" spans="2:2" x14ac:dyDescent="0.2">
      <c r="B622" s="225"/>
    </row>
    <row r="623" spans="2:2" x14ac:dyDescent="0.2">
      <c r="B623" s="225"/>
    </row>
    <row r="624" spans="2:2" x14ac:dyDescent="0.2">
      <c r="B624" s="225"/>
    </row>
    <row r="625" spans="2:2" x14ac:dyDescent="0.2">
      <c r="B625" s="225"/>
    </row>
    <row r="626" spans="2:2" x14ac:dyDescent="0.2">
      <c r="B626" s="225"/>
    </row>
    <row r="627" spans="2:2" x14ac:dyDescent="0.2">
      <c r="B627" s="225"/>
    </row>
    <row r="628" spans="2:2" x14ac:dyDescent="0.2">
      <c r="B628" s="225"/>
    </row>
    <row r="629" spans="2:2" x14ac:dyDescent="0.2">
      <c r="B629" s="225"/>
    </row>
    <row r="630" spans="2:2" x14ac:dyDescent="0.2">
      <c r="B630" s="225"/>
    </row>
    <row r="631" spans="2:2" x14ac:dyDescent="0.2">
      <c r="B631" s="225"/>
    </row>
    <row r="632" spans="2:2" x14ac:dyDescent="0.2">
      <c r="B632" s="225"/>
    </row>
    <row r="633" spans="2:2" x14ac:dyDescent="0.2">
      <c r="B633" s="225"/>
    </row>
    <row r="634" spans="2:2" x14ac:dyDescent="0.2">
      <c r="B634" s="225"/>
    </row>
    <row r="635" spans="2:2" x14ac:dyDescent="0.2">
      <c r="B635" s="225"/>
    </row>
    <row r="636" spans="2:2" x14ac:dyDescent="0.2">
      <c r="B636" s="225"/>
    </row>
    <row r="637" spans="2:2" x14ac:dyDescent="0.2">
      <c r="B637" s="225"/>
    </row>
    <row r="638" spans="2:2" x14ac:dyDescent="0.2">
      <c r="B638" s="225"/>
    </row>
    <row r="639" spans="2:2" x14ac:dyDescent="0.2">
      <c r="B639" s="225"/>
    </row>
    <row r="640" spans="2:2" x14ac:dyDescent="0.2">
      <c r="B640" s="225"/>
    </row>
    <row r="641" spans="2:2" x14ac:dyDescent="0.2">
      <c r="B641" s="225"/>
    </row>
    <row r="642" spans="2:2" x14ac:dyDescent="0.2">
      <c r="B642" s="225"/>
    </row>
    <row r="643" spans="2:2" x14ac:dyDescent="0.2">
      <c r="B643" s="225"/>
    </row>
    <row r="644" spans="2:2" x14ac:dyDescent="0.2">
      <c r="B644" s="225"/>
    </row>
    <row r="645" spans="2:2" x14ac:dyDescent="0.2">
      <c r="B645" s="225"/>
    </row>
    <row r="646" spans="2:2" x14ac:dyDescent="0.2">
      <c r="B646" s="225"/>
    </row>
    <row r="647" spans="2:2" x14ac:dyDescent="0.2">
      <c r="B647" s="225"/>
    </row>
    <row r="648" spans="2:2" x14ac:dyDescent="0.2">
      <c r="B648" s="225"/>
    </row>
    <row r="649" spans="2:2" x14ac:dyDescent="0.2">
      <c r="B649" s="225"/>
    </row>
    <row r="650" spans="2:2" x14ac:dyDescent="0.2">
      <c r="B650" s="225"/>
    </row>
    <row r="651" spans="2:2" x14ac:dyDescent="0.2">
      <c r="B651" s="225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4" display="10. Bonos Formalizados por Rango de Edad" xr:uid="{00000000-0004-0000-0000-000016000000}"/>
    <hyperlink ref="B19" location="'Estadisticas 2020'!B167" display="11. Bonos Formalizados por Rango de Edad y Propósito" xr:uid="{00000000-0004-0000-0000-000017000000}"/>
    <hyperlink ref="B20" location="'Estadisticas 2020'!B183" display="12. Bonos  Diferidos Formalizados por Mes" xr:uid="{00000000-0004-0000-0000-000018000000}"/>
    <hyperlink ref="B22" location="'Estadisticas 2020'!B213" display="14. Bonos Formalizados por Mes" xr:uid="{00000000-0004-0000-0000-000019000000}"/>
    <hyperlink ref="B23" location="'Estadisticas 2020'!B336" display="15. Bono promedio formalizado en el mes comparado con el mes correspondiente al año anterior" xr:uid="{00000000-0004-0000-0000-00001A000000}"/>
    <hyperlink ref="B24" location="'Estadisticas 2020'!B361" display="16. Pago de bonos de proyectos y casos individuales al amparo del artículo 59" xr:uid="{00000000-0004-0000-0000-00001B000000}"/>
    <hyperlink ref="B25" location="'Estadisticas 2020'!B382" display="17. Bonos Emitidos por Mes" xr:uid="{00000000-0004-0000-0000-00001C000000}"/>
    <hyperlink ref="B26" location="'Estadisticas 2020'!B407" display="18. Bonos Emitidos Programa RAMT" xr:uid="{00000000-0004-0000-0000-00001D000000}"/>
    <hyperlink ref="B27" location="'Estadisticas 2020'!B431" display="19. Bonos Emitidos y Formalizados por Entidad" xr:uid="{00000000-0004-0000-0000-00001E000000}"/>
    <hyperlink ref="B28" location="'Estadisticas 2020'!B580" display="20. Ejecución Presupuesto 2020 - Por programa de financiamiento" xr:uid="{00000000-0004-0000-0000-00001F000000}"/>
    <hyperlink ref="B21" location="'Estadisticas 2020'!B203" display="13. Bonos promedio en Emitidos y Formalizados" xr:uid="{00000000-0004-0000-0000-000020000000}"/>
    <hyperlink ref="B29" location="'Estadisticas 2020'!B613" display="21. Bonos Formalizados Población LGTBI" xr:uid="{93269A19-EF3B-41C8-B375-574050BC6DE1}"/>
    <hyperlink ref="B9" location="'Estadisticas 2020'!B11" display="1. Casos Formalizados por Estrato - Bonos Ordinarios" xr:uid="{454D028F-0FE6-4979-8605-F5973441B31F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K626"/>
  <sheetViews>
    <sheetView showGridLines="0" tabSelected="1" view="pageBreakPreview" topLeftCell="A592" zoomScaleNormal="90" zoomScaleSheetLayoutView="100" workbookViewId="0">
      <selection activeCell="B613" sqref="B613:F613"/>
    </sheetView>
  </sheetViews>
  <sheetFormatPr baseColWidth="10" defaultRowHeight="12.75" x14ac:dyDescent="0.2"/>
  <cols>
    <col min="1" max="1" width="2.42578125" style="23" customWidth="1"/>
    <col min="2" max="2" width="18" style="23" customWidth="1"/>
    <col min="3" max="3" width="12.28515625" style="37" customWidth="1"/>
    <col min="4" max="4" width="14.85546875" style="23" customWidth="1"/>
    <col min="5" max="5" width="13.28515625" style="23" customWidth="1"/>
    <col min="6" max="6" width="11.85546875" style="13" customWidth="1"/>
    <col min="7" max="7" width="17.140625" style="37" customWidth="1"/>
    <col min="8" max="8" width="15.28515625" style="23" customWidth="1"/>
    <col min="9" max="9" width="11.28515625" style="23" bestFit="1" customWidth="1"/>
    <col min="10" max="10" width="18.5703125" style="23" customWidth="1"/>
    <col min="11" max="11" width="16.5703125" style="23" customWidth="1"/>
    <col min="12" max="12" width="13.42578125" style="470" customWidth="1"/>
    <col min="13" max="13" width="13.85546875" style="23" customWidth="1"/>
    <col min="14" max="14" width="12.28515625" style="23" customWidth="1"/>
    <col min="15" max="15" width="14.5703125" style="23" customWidth="1"/>
    <col min="16" max="16" width="15.140625" style="27" customWidth="1"/>
    <col min="17" max="19" width="24" style="27" customWidth="1"/>
    <col min="20" max="20" width="17" style="310" customWidth="1"/>
    <col min="21" max="21" width="35" style="289" customWidth="1"/>
    <col min="22" max="22" width="16.7109375" style="289" customWidth="1"/>
    <col min="23" max="23" width="24.42578125" style="289" customWidth="1"/>
    <col min="24" max="24" width="23.5703125" style="289" customWidth="1"/>
    <col min="25" max="25" width="21.140625" style="23" customWidth="1"/>
    <col min="26" max="26" width="22.140625" style="23" customWidth="1"/>
    <col min="27" max="27" width="23.42578125" style="23" customWidth="1"/>
    <col min="28" max="28" width="20.7109375" style="23" customWidth="1"/>
    <col min="29" max="29" width="18.85546875" style="23" customWidth="1"/>
    <col min="30" max="30" width="13" style="23" customWidth="1"/>
    <col min="31" max="31" width="13.5703125" style="23" customWidth="1"/>
    <col min="32" max="32" width="20.5703125" style="23" customWidth="1"/>
    <col min="33" max="33" width="17.5703125" style="23" customWidth="1"/>
    <col min="34" max="34" width="18.28515625" style="23" customWidth="1"/>
    <col min="35" max="35" width="13.42578125" style="23" customWidth="1"/>
    <col min="36" max="36" width="17.85546875" style="23" customWidth="1"/>
    <col min="37" max="37" width="17.7109375" style="23" customWidth="1"/>
    <col min="38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82" customFormat="1" ht="18" customHeight="1" x14ac:dyDescent="0.2">
      <c r="A1" s="637" t="s">
        <v>0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481"/>
      <c r="N1" s="481"/>
      <c r="P1" s="483"/>
      <c r="Q1" s="483"/>
      <c r="R1" s="483"/>
      <c r="S1" s="483"/>
      <c r="T1" s="484"/>
      <c r="U1" s="485"/>
      <c r="V1" s="485"/>
      <c r="W1" s="484"/>
      <c r="X1" s="485"/>
      <c r="Z1" s="486"/>
    </row>
    <row r="2" spans="1:34" s="482" customFormat="1" ht="18" customHeight="1" x14ac:dyDescent="0.2">
      <c r="A2" s="637" t="s">
        <v>436</v>
      </c>
      <c r="B2" s="637"/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481"/>
      <c r="N2" s="481"/>
      <c r="P2" s="483"/>
      <c r="Q2" s="483"/>
      <c r="R2" s="483"/>
      <c r="S2" s="483"/>
      <c r="T2" s="484"/>
      <c r="U2" s="485"/>
      <c r="V2" s="485"/>
      <c r="W2" s="484"/>
      <c r="X2" s="485"/>
      <c r="Z2" s="486"/>
    </row>
    <row r="3" spans="1:34" s="482" customFormat="1" ht="18" customHeight="1" x14ac:dyDescent="0.2">
      <c r="A3" s="637" t="s">
        <v>478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481"/>
      <c r="N3" s="481"/>
      <c r="O3" s="483"/>
      <c r="P3" s="483"/>
      <c r="Q3" s="483"/>
      <c r="R3" s="483"/>
      <c r="S3" s="483"/>
      <c r="T3" s="484"/>
      <c r="U3" s="485"/>
      <c r="V3" s="485"/>
      <c r="W3" s="484"/>
      <c r="X3" s="485"/>
      <c r="Z3" s="486"/>
    </row>
    <row r="4" spans="1:34" s="482" customFormat="1" ht="18" customHeight="1" x14ac:dyDescent="0.2">
      <c r="A4" s="637" t="s">
        <v>1</v>
      </c>
      <c r="B4" s="637"/>
      <c r="C4" s="637"/>
      <c r="D4" s="637"/>
      <c r="E4" s="637"/>
      <c r="F4" s="637"/>
      <c r="G4" s="637"/>
      <c r="H4" s="637"/>
      <c r="I4" s="637"/>
      <c r="J4" s="637"/>
      <c r="K4" s="637"/>
      <c r="L4" s="637"/>
      <c r="M4" s="481"/>
      <c r="N4" s="481"/>
      <c r="O4" s="483"/>
      <c r="P4" s="483"/>
      <c r="Q4" s="483"/>
      <c r="R4" s="483"/>
      <c r="S4" s="483"/>
      <c r="T4" s="484"/>
      <c r="U4" s="485"/>
      <c r="V4" s="485"/>
      <c r="W4" s="484"/>
      <c r="X4" s="485"/>
      <c r="Z4" s="486"/>
    </row>
    <row r="5" spans="1:34" x14ac:dyDescent="0.2">
      <c r="A5" s="10"/>
      <c r="B5" s="1"/>
      <c r="D5" s="1"/>
      <c r="E5" s="1"/>
      <c r="H5" s="1"/>
      <c r="I5" s="1"/>
      <c r="J5" s="1"/>
      <c r="K5" s="1"/>
      <c r="L5" s="469"/>
      <c r="M5" s="1"/>
      <c r="N5" s="1"/>
      <c r="O5" s="105"/>
      <c r="W5" s="310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69"/>
      <c r="M6" s="1"/>
      <c r="N6" s="1"/>
      <c r="O6" s="105"/>
      <c r="W6" s="310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69"/>
      <c r="M7" s="1"/>
      <c r="N7" s="1"/>
      <c r="O7" s="1"/>
      <c r="W7" s="310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69"/>
      <c r="M8" s="1"/>
      <c r="N8" s="1"/>
      <c r="O8" s="1"/>
      <c r="W8" s="310"/>
      <c r="Z8" s="20"/>
    </row>
    <row r="9" spans="1:34" x14ac:dyDescent="0.2">
      <c r="A9" s="10" t="s">
        <v>328</v>
      </c>
      <c r="B9" s="1"/>
      <c r="D9" s="1"/>
      <c r="E9" s="1"/>
      <c r="H9" s="1"/>
      <c r="I9" s="1"/>
      <c r="J9" s="1"/>
      <c r="K9" s="1"/>
      <c r="L9" s="469"/>
      <c r="M9" s="1"/>
      <c r="N9" s="1"/>
      <c r="O9" s="1"/>
      <c r="W9" s="310"/>
      <c r="Z9" s="20"/>
    </row>
    <row r="10" spans="1:34" ht="15" customHeight="1" x14ac:dyDescent="0.2">
      <c r="A10" s="35"/>
      <c r="W10" s="310"/>
      <c r="Z10" s="20"/>
    </row>
    <row r="11" spans="1:34" ht="41.25" customHeight="1" x14ac:dyDescent="0.2">
      <c r="A11" s="32"/>
      <c r="B11" s="616" t="s">
        <v>219</v>
      </c>
      <c r="C11" s="616"/>
      <c r="D11" s="616"/>
      <c r="V11" s="311"/>
      <c r="W11" s="310"/>
      <c r="Z11" s="20"/>
    </row>
    <row r="12" spans="1:34" x14ac:dyDescent="0.2">
      <c r="A12" s="35"/>
      <c r="H12" s="37"/>
      <c r="I12" s="37"/>
      <c r="V12" s="311"/>
      <c r="W12" s="310"/>
      <c r="Z12" s="20"/>
    </row>
    <row r="13" spans="1:34" ht="15" customHeight="1" x14ac:dyDescent="0.25">
      <c r="A13" s="35"/>
      <c r="B13" s="95" t="s">
        <v>2</v>
      </c>
      <c r="C13" s="95" t="s">
        <v>3</v>
      </c>
      <c r="D13" s="159" t="s">
        <v>165</v>
      </c>
      <c r="E13" s="26"/>
      <c r="H13" s="37"/>
      <c r="I13" s="37"/>
      <c r="U13" s="427" t="s">
        <v>4</v>
      </c>
      <c r="V13" s="427" t="s">
        <v>5</v>
      </c>
      <c r="W13" s="427" t="s">
        <v>44</v>
      </c>
      <c r="X13" s="312"/>
      <c r="Z13" s="20"/>
      <c r="AF13" s="208"/>
      <c r="AG13" s="208"/>
      <c r="AH13" s="208"/>
    </row>
    <row r="14" spans="1:34" ht="15" customHeight="1" x14ac:dyDescent="0.25">
      <c r="A14" s="35"/>
      <c r="B14" s="57">
        <v>1</v>
      </c>
      <c r="C14" s="51">
        <f>+V14</f>
        <v>1094</v>
      </c>
      <c r="D14" s="269">
        <f>+W14/1000000</f>
        <v>8411.3549999999996</v>
      </c>
      <c r="E14" s="26"/>
      <c r="H14" s="37"/>
      <c r="I14" s="37"/>
      <c r="O14" s="29"/>
      <c r="T14" s="313">
        <f>V14/V21</f>
        <v>0.60643015521064303</v>
      </c>
      <c r="U14" s="517" t="s">
        <v>300</v>
      </c>
      <c r="V14">
        <v>1094</v>
      </c>
      <c r="W14" s="516">
        <v>8411355000</v>
      </c>
      <c r="X14" s="430"/>
      <c r="Z14" s="20"/>
      <c r="AF14" s="209"/>
      <c r="AG14" s="210"/>
      <c r="AH14" s="210"/>
    </row>
    <row r="15" spans="1:34" ht="15" customHeight="1" x14ac:dyDescent="0.25">
      <c r="A15" s="35"/>
      <c r="B15" s="96">
        <v>1.5</v>
      </c>
      <c r="C15" s="51">
        <f t="shared" ref="C15:C20" si="0">+V15</f>
        <v>336</v>
      </c>
      <c r="D15" s="269">
        <f t="shared" ref="D15:D20" si="1">+W15/1000000</f>
        <v>2469.373</v>
      </c>
      <c r="E15" s="26"/>
      <c r="H15" s="37"/>
      <c r="I15" s="37"/>
      <c r="T15" s="313">
        <f>V15/V21</f>
        <v>0.18625277161862527</v>
      </c>
      <c r="U15" s="517" t="s">
        <v>301</v>
      </c>
      <c r="V15">
        <v>336</v>
      </c>
      <c r="W15" s="516">
        <v>2469373000</v>
      </c>
      <c r="X15" s="430"/>
      <c r="Z15" s="20"/>
      <c r="AF15" s="209"/>
      <c r="AG15" s="210"/>
      <c r="AH15" s="210"/>
    </row>
    <row r="16" spans="1:34" ht="15" customHeight="1" x14ac:dyDescent="0.25">
      <c r="A16" s="35"/>
      <c r="B16" s="51">
        <v>2</v>
      </c>
      <c r="C16" s="51">
        <f t="shared" si="0"/>
        <v>117</v>
      </c>
      <c r="D16" s="269">
        <f t="shared" si="1"/>
        <v>819.62199999999996</v>
      </c>
      <c r="E16" s="56"/>
      <c r="H16" s="37"/>
      <c r="I16" s="37"/>
      <c r="T16" s="313">
        <f>V16/V21</f>
        <v>6.4855875831485582E-2</v>
      </c>
      <c r="U16" s="517" t="s">
        <v>302</v>
      </c>
      <c r="V16">
        <v>117</v>
      </c>
      <c r="W16" s="516">
        <v>819622000</v>
      </c>
      <c r="X16" s="430"/>
      <c r="Z16" s="20"/>
      <c r="AF16" s="209"/>
      <c r="AG16" s="210"/>
      <c r="AH16" s="210"/>
    </row>
    <row r="17" spans="1:34" ht="15" customHeight="1" x14ac:dyDescent="0.25">
      <c r="A17" s="35"/>
      <c r="B17" s="51">
        <v>3</v>
      </c>
      <c r="C17" s="51">
        <f t="shared" si="0"/>
        <v>95</v>
      </c>
      <c r="D17" s="269">
        <f t="shared" si="1"/>
        <v>596.43299999999999</v>
      </c>
      <c r="E17" s="56"/>
      <c r="H17" s="37"/>
      <c r="I17" s="37"/>
      <c r="T17" s="313">
        <f>V17/V21</f>
        <v>5.2660753880266073E-2</v>
      </c>
      <c r="U17" s="517" t="s">
        <v>303</v>
      </c>
      <c r="V17">
        <v>95</v>
      </c>
      <c r="W17" s="516">
        <v>596433000</v>
      </c>
      <c r="X17" s="430"/>
      <c r="Z17" s="20"/>
      <c r="AF17" s="209"/>
      <c r="AG17" s="210"/>
      <c r="AH17" s="210"/>
    </row>
    <row r="18" spans="1:34" ht="15" customHeight="1" x14ac:dyDescent="0.25">
      <c r="A18" s="35"/>
      <c r="B18" s="51">
        <v>4</v>
      </c>
      <c r="C18" s="51">
        <f t="shared" si="0"/>
        <v>54</v>
      </c>
      <c r="D18" s="269">
        <f t="shared" si="1"/>
        <v>319.73099999999999</v>
      </c>
      <c r="E18" s="56"/>
      <c r="H18" s="37"/>
      <c r="I18" s="37"/>
      <c r="T18" s="313">
        <f>V18/V21</f>
        <v>2.9933481152993349E-2</v>
      </c>
      <c r="U18" s="517" t="s">
        <v>403</v>
      </c>
      <c r="V18">
        <v>54</v>
      </c>
      <c r="W18" s="516">
        <v>319731000</v>
      </c>
      <c r="X18" s="430"/>
      <c r="Z18" s="20"/>
      <c r="AF18" s="209"/>
      <c r="AG18" s="210"/>
      <c r="AH18" s="210"/>
    </row>
    <row r="19" spans="1:34" ht="15" customHeight="1" x14ac:dyDescent="0.25">
      <c r="A19" s="35"/>
      <c r="B19" s="51">
        <v>5</v>
      </c>
      <c r="C19" s="51">
        <f t="shared" si="0"/>
        <v>59</v>
      </c>
      <c r="D19" s="269">
        <f t="shared" si="1"/>
        <v>312.33100000000002</v>
      </c>
      <c r="E19" s="56"/>
      <c r="H19" s="37"/>
      <c r="I19" s="37"/>
      <c r="T19" s="313">
        <f>V19/V21</f>
        <v>3.2705099778270512E-2</v>
      </c>
      <c r="U19" s="517" t="s">
        <v>404</v>
      </c>
      <c r="V19">
        <v>59</v>
      </c>
      <c r="W19" s="516">
        <v>312331000</v>
      </c>
      <c r="X19" s="310"/>
      <c r="Z19" s="20"/>
      <c r="AF19" s="209"/>
      <c r="AG19" s="210"/>
      <c r="AH19" s="210"/>
    </row>
    <row r="20" spans="1:34" ht="15" customHeight="1" x14ac:dyDescent="0.25">
      <c r="A20" s="35"/>
      <c r="B20" s="51">
        <v>6</v>
      </c>
      <c r="C20" s="51">
        <f t="shared" si="0"/>
        <v>49</v>
      </c>
      <c r="D20" s="269">
        <f t="shared" si="1"/>
        <v>234.661</v>
      </c>
      <c r="E20" s="26"/>
      <c r="H20" s="37"/>
      <c r="I20" s="37"/>
      <c r="T20" s="313">
        <f>V20/V21</f>
        <v>2.7161862527716185E-2</v>
      </c>
      <c r="U20" s="517" t="s">
        <v>405</v>
      </c>
      <c r="V20">
        <v>49</v>
      </c>
      <c r="W20" s="516">
        <v>234661000</v>
      </c>
      <c r="Z20" s="20"/>
    </row>
    <row r="21" spans="1:34" ht="15" customHeight="1" x14ac:dyDescent="0.2">
      <c r="A21" s="35"/>
      <c r="B21" s="95" t="s">
        <v>6</v>
      </c>
      <c r="C21" s="518">
        <f>SUM(C14:C20)</f>
        <v>1804</v>
      </c>
      <c r="D21" s="97">
        <f>SUM(D14:D20)</f>
        <v>13163.505999999999</v>
      </c>
      <c r="H21" s="37"/>
      <c r="I21" s="37"/>
      <c r="P21" s="106"/>
      <c r="Q21" s="106"/>
      <c r="R21" s="106"/>
      <c r="S21" s="106"/>
      <c r="T21" s="314">
        <f>SUM(T14:T20)</f>
        <v>1</v>
      </c>
      <c r="U21" s="315"/>
      <c r="V21" s="316">
        <f>SUM(V14:V20)</f>
        <v>1804</v>
      </c>
      <c r="W21" s="317">
        <f>SUM(W14:W20)</f>
        <v>13163506000</v>
      </c>
      <c r="Z21" s="20"/>
    </row>
    <row r="22" spans="1:34" x14ac:dyDescent="0.2">
      <c r="A22" s="35"/>
      <c r="E22" s="26"/>
      <c r="H22" s="37"/>
      <c r="I22" s="37"/>
      <c r="V22" s="311"/>
      <c r="W22" s="310"/>
      <c r="Z22" s="20"/>
    </row>
    <row r="23" spans="1:34" ht="15" customHeight="1" x14ac:dyDescent="0.2">
      <c r="A23" s="35"/>
      <c r="D23" s="36"/>
      <c r="F23" s="107"/>
      <c r="V23" s="318">
        <f>+C14+C16</f>
        <v>1211</v>
      </c>
      <c r="W23" s="289" t="s">
        <v>7</v>
      </c>
      <c r="Z23" s="20"/>
    </row>
    <row r="24" spans="1:34" ht="15" customHeight="1" x14ac:dyDescent="0.2">
      <c r="A24" s="35"/>
      <c r="C24" s="226"/>
      <c r="D24" s="226"/>
      <c r="H24" s="22"/>
      <c r="V24" s="289">
        <v>10315</v>
      </c>
      <c r="W24" s="289" t="s">
        <v>8</v>
      </c>
      <c r="Y24" s="26"/>
    </row>
    <row r="25" spans="1:34" ht="15" customHeight="1" x14ac:dyDescent="0.2">
      <c r="A25" s="35"/>
      <c r="C25" s="226"/>
      <c r="D25" s="36"/>
      <c r="V25" s="313"/>
      <c r="W25" s="310"/>
      <c r="X25" s="319"/>
      <c r="Y25" s="26"/>
    </row>
    <row r="26" spans="1:34" ht="15" customHeight="1" x14ac:dyDescent="0.2">
      <c r="A26" s="35"/>
      <c r="B26" s="3"/>
      <c r="C26" s="77"/>
      <c r="D26" s="36"/>
      <c r="V26" s="313"/>
      <c r="W26" s="310"/>
      <c r="X26" s="319"/>
      <c r="Y26" s="26"/>
    </row>
    <row r="27" spans="1:34" ht="15" customHeight="1" x14ac:dyDescent="0.2">
      <c r="A27" s="35"/>
      <c r="B27" s="3"/>
      <c r="C27" s="77"/>
      <c r="D27" s="36"/>
      <c r="V27" s="313"/>
      <c r="W27" s="310"/>
      <c r="X27" s="319"/>
      <c r="Y27" s="26"/>
    </row>
    <row r="28" spans="1:34" ht="15" customHeight="1" x14ac:dyDescent="0.2">
      <c r="A28" s="35"/>
      <c r="B28" s="3"/>
      <c r="C28" s="77"/>
      <c r="D28" s="36"/>
      <c r="V28" s="313"/>
      <c r="W28" s="310"/>
      <c r="X28" s="319"/>
      <c r="Y28" s="26"/>
    </row>
    <row r="29" spans="1:34" ht="37.5" customHeight="1" x14ac:dyDescent="0.2">
      <c r="A29" s="35"/>
      <c r="B29" s="616" t="s">
        <v>220</v>
      </c>
      <c r="C29" s="616"/>
      <c r="D29" s="616"/>
      <c r="H29" s="37"/>
      <c r="I29" s="37"/>
      <c r="V29" s="313"/>
      <c r="W29" s="310"/>
      <c r="X29" s="319"/>
      <c r="Y29" s="26"/>
    </row>
    <row r="30" spans="1:34" ht="15" customHeight="1" x14ac:dyDescent="0.2">
      <c r="A30" s="35"/>
      <c r="B30" s="3"/>
      <c r="C30" s="77"/>
      <c r="D30" s="36"/>
      <c r="H30" s="37"/>
      <c r="I30" s="37"/>
      <c r="V30" s="313"/>
      <c r="W30" s="310"/>
      <c r="X30" s="319"/>
      <c r="Y30" s="26"/>
    </row>
    <row r="31" spans="1:34" ht="15" customHeight="1" x14ac:dyDescent="0.2">
      <c r="A31" s="35"/>
      <c r="B31" s="95" t="s">
        <v>2</v>
      </c>
      <c r="C31" s="95" t="s">
        <v>240</v>
      </c>
      <c r="D31" s="159" t="s">
        <v>165</v>
      </c>
      <c r="E31" s="26"/>
      <c r="H31" s="37"/>
      <c r="I31" s="37"/>
      <c r="V31" s="313"/>
      <c r="W31" s="310"/>
      <c r="X31" s="319"/>
      <c r="Y31" s="26"/>
    </row>
    <row r="32" spans="1:34" ht="15" customHeight="1" x14ac:dyDescent="0.2">
      <c r="A32" s="35"/>
      <c r="B32" s="51">
        <v>1</v>
      </c>
      <c r="C32" s="49">
        <f>+V33</f>
        <v>236</v>
      </c>
      <c r="D32" s="269">
        <f>+W33/1000000</f>
        <v>4689.5636515425613</v>
      </c>
      <c r="E32" s="26"/>
      <c r="H32" s="37"/>
      <c r="I32" s="37"/>
      <c r="U32" s="427" t="s">
        <v>300</v>
      </c>
      <c r="V32" s="427">
        <v>1094</v>
      </c>
      <c r="W32" s="427">
        <v>18699552024.320038</v>
      </c>
      <c r="X32" s="319"/>
      <c r="Y32" s="26"/>
    </row>
    <row r="33" spans="1:25" ht="15" customHeight="1" x14ac:dyDescent="0.25">
      <c r="A33" s="35"/>
      <c r="B33" s="54">
        <v>1.5</v>
      </c>
      <c r="C33" s="49">
        <f>+V34</f>
        <v>63</v>
      </c>
      <c r="D33" s="269">
        <f>+W34/1000000</f>
        <v>1334.59044255807</v>
      </c>
      <c r="E33" s="26"/>
      <c r="H33" s="37"/>
      <c r="I33" s="37"/>
      <c r="T33" s="313">
        <f>+C32/C36</f>
        <v>0.78929765886287628</v>
      </c>
      <c r="U33" s="519" t="s">
        <v>300</v>
      </c>
      <c r="V33" s="520">
        <v>236</v>
      </c>
      <c r="W33" s="516">
        <v>4689563651.5425615</v>
      </c>
      <c r="X33" s="319"/>
      <c r="Y33" s="26"/>
    </row>
    <row r="34" spans="1:25" ht="15" customHeight="1" x14ac:dyDescent="0.25">
      <c r="A34" s="35"/>
      <c r="B34" s="51">
        <v>2</v>
      </c>
      <c r="C34" s="49">
        <f>+V35</f>
        <v>0</v>
      </c>
      <c r="D34" s="269">
        <f>+W35/1000000</f>
        <v>0</v>
      </c>
      <c r="E34" s="26"/>
      <c r="H34" s="37"/>
      <c r="I34" s="37"/>
      <c r="T34" s="313"/>
      <c r="U34" s="517" t="s">
        <v>301</v>
      </c>
      <c r="V34" s="520">
        <v>63</v>
      </c>
      <c r="W34" s="516">
        <v>1334590442.5580699</v>
      </c>
      <c r="X34" s="319"/>
      <c r="Y34" s="26"/>
    </row>
    <row r="35" spans="1:25" ht="15" customHeight="1" x14ac:dyDescent="0.25">
      <c r="A35" s="35"/>
      <c r="B35" s="51">
        <v>3</v>
      </c>
      <c r="C35" s="49">
        <f>+V36</f>
        <v>0</v>
      </c>
      <c r="D35" s="269">
        <f>+W36/1000000</f>
        <v>0</v>
      </c>
      <c r="E35" s="26"/>
      <c r="H35" s="37"/>
      <c r="I35" s="37"/>
      <c r="T35" s="313"/>
      <c r="U35" s="517" t="s">
        <v>302</v>
      </c>
      <c r="V35" s="520">
        <v>0</v>
      </c>
      <c r="W35" s="516">
        <v>0</v>
      </c>
      <c r="X35" s="319"/>
      <c r="Y35" s="26"/>
    </row>
    <row r="36" spans="1:25" ht="15" customHeight="1" x14ac:dyDescent="0.25">
      <c r="A36" s="35"/>
      <c r="B36" s="95" t="s">
        <v>6</v>
      </c>
      <c r="C36" s="155">
        <f>SUM(C32:C35)</f>
        <v>299</v>
      </c>
      <c r="D36" s="97">
        <f>SUM(D32:D35)</f>
        <v>6024.1540941006315</v>
      </c>
      <c r="E36" s="56"/>
      <c r="H36" s="37"/>
      <c r="I36" s="37"/>
      <c r="T36" s="313">
        <f>+C33/C36</f>
        <v>0.21070234113712374</v>
      </c>
      <c r="U36" s="519" t="s">
        <v>303</v>
      </c>
      <c r="V36" s="520">
        <v>0</v>
      </c>
      <c r="W36" s="516">
        <v>0</v>
      </c>
      <c r="X36" s="319"/>
      <c r="Y36" s="26"/>
    </row>
    <row r="37" spans="1:25" ht="15" customHeight="1" x14ac:dyDescent="0.2">
      <c r="A37" s="35"/>
      <c r="B37" s="58"/>
      <c r="C37" s="73"/>
      <c r="D37" s="65"/>
      <c r="E37" s="56"/>
      <c r="H37" s="37"/>
      <c r="I37" s="37"/>
      <c r="T37" s="320"/>
      <c r="U37" s="428"/>
      <c r="V37" s="429"/>
      <c r="W37" s="335">
        <v>0</v>
      </c>
      <c r="X37" s="319"/>
      <c r="Y37" s="26"/>
    </row>
    <row r="38" spans="1:25" ht="15" customHeight="1" x14ac:dyDescent="0.2">
      <c r="A38" s="35"/>
      <c r="B38" s="58"/>
      <c r="C38" s="222"/>
      <c r="D38" s="65"/>
      <c r="E38" s="56"/>
      <c r="H38" s="37"/>
      <c r="I38" s="37"/>
      <c r="T38" s="320"/>
      <c r="U38" s="428"/>
      <c r="V38" s="429"/>
      <c r="W38" s="335">
        <v>0</v>
      </c>
      <c r="X38" s="319"/>
      <c r="Y38" s="26"/>
    </row>
    <row r="39" spans="1:25" ht="15" customHeight="1" x14ac:dyDescent="0.2">
      <c r="A39" s="35"/>
      <c r="B39" s="58"/>
      <c r="C39" s="222"/>
      <c r="D39" s="302"/>
      <c r="E39" s="56"/>
      <c r="H39" s="37"/>
      <c r="I39" s="37"/>
      <c r="T39" s="320"/>
      <c r="X39" s="319"/>
      <c r="Y39" s="26"/>
    </row>
    <row r="40" spans="1:25" ht="15" customHeight="1" x14ac:dyDescent="0.2">
      <c r="A40" s="35"/>
      <c r="B40" s="120"/>
      <c r="E40" s="26"/>
      <c r="H40" s="37"/>
      <c r="I40" s="37"/>
      <c r="T40" s="320"/>
      <c r="X40" s="319"/>
      <c r="Y40" s="26"/>
    </row>
    <row r="41" spans="1:25" ht="15" customHeight="1" x14ac:dyDescent="0.2">
      <c r="A41" s="35"/>
      <c r="H41" s="37"/>
      <c r="I41" s="37"/>
      <c r="T41" s="321"/>
      <c r="U41" s="315"/>
      <c r="V41" s="316">
        <f>SUM(V33:V38)</f>
        <v>299</v>
      </c>
      <c r="W41" s="317">
        <f>SUM(W33:W38)</f>
        <v>6024154094.1006317</v>
      </c>
      <c r="X41" s="319"/>
      <c r="Y41" s="26"/>
    </row>
    <row r="42" spans="1:25" ht="15" customHeight="1" x14ac:dyDescent="0.2">
      <c r="A42" s="35"/>
      <c r="E42" s="26"/>
      <c r="H42" s="37"/>
      <c r="I42" s="37"/>
      <c r="V42" s="313"/>
      <c r="W42" s="310"/>
      <c r="X42" s="319"/>
      <c r="Y42" s="26"/>
    </row>
    <row r="43" spans="1:25" ht="15" customHeight="1" x14ac:dyDescent="0.2">
      <c r="A43" s="35"/>
      <c r="B43" s="3"/>
      <c r="C43" s="77"/>
      <c r="D43" s="36"/>
      <c r="H43" s="37"/>
      <c r="I43" s="37"/>
      <c r="V43" s="313"/>
      <c r="W43" s="310"/>
      <c r="X43" s="319"/>
      <c r="Y43" s="26"/>
    </row>
    <row r="44" spans="1:25" ht="15" customHeight="1" x14ac:dyDescent="0.2">
      <c r="A44" s="35"/>
      <c r="B44" s="3"/>
      <c r="C44" s="77"/>
      <c r="D44" s="36"/>
      <c r="G44" s="98"/>
      <c r="V44" s="313"/>
      <c r="W44" s="310"/>
      <c r="X44" s="319"/>
      <c r="Y44" s="26"/>
    </row>
    <row r="45" spans="1:25" ht="15" customHeight="1" x14ac:dyDescent="0.2">
      <c r="A45" s="35"/>
      <c r="B45" s="3"/>
      <c r="C45" s="77"/>
      <c r="D45" s="36"/>
      <c r="V45" s="313"/>
      <c r="W45" s="310"/>
      <c r="X45" s="319"/>
      <c r="Y45" s="26"/>
    </row>
    <row r="46" spans="1:25" ht="15" customHeight="1" x14ac:dyDescent="0.2">
      <c r="A46" s="35"/>
      <c r="B46" s="3"/>
      <c r="C46" s="77"/>
      <c r="D46" s="36"/>
      <c r="V46" s="313"/>
      <c r="W46" s="310"/>
      <c r="X46" s="319"/>
      <c r="Y46" s="26"/>
    </row>
    <row r="47" spans="1:25" ht="15" customHeight="1" x14ac:dyDescent="0.2">
      <c r="A47" s="35"/>
      <c r="B47" s="3"/>
      <c r="C47" s="77"/>
      <c r="D47" s="36"/>
      <c r="G47" s="13"/>
      <c r="H47" s="13"/>
      <c r="I47" s="13"/>
      <c r="V47" s="313"/>
      <c r="W47" s="310"/>
      <c r="X47" s="319"/>
      <c r="Y47" s="26"/>
    </row>
    <row r="48" spans="1:25" ht="15" customHeight="1" x14ac:dyDescent="0.2">
      <c r="A48" s="35"/>
      <c r="B48" s="3"/>
      <c r="C48" s="77"/>
      <c r="D48" s="36"/>
      <c r="G48" s="13"/>
      <c r="H48" s="13"/>
      <c r="I48" s="13"/>
      <c r="V48" s="313"/>
      <c r="W48" s="310"/>
      <c r="X48" s="319"/>
      <c r="Y48" s="26"/>
    </row>
    <row r="49" spans="1:25" ht="34.5" customHeight="1" x14ac:dyDescent="0.2">
      <c r="A49" s="35"/>
      <c r="B49" s="616" t="s">
        <v>221</v>
      </c>
      <c r="C49" s="616"/>
      <c r="D49" s="616"/>
      <c r="G49" s="13"/>
      <c r="H49" s="13"/>
      <c r="I49" s="13"/>
      <c r="V49" s="313"/>
      <c r="W49" s="310"/>
      <c r="X49" s="319"/>
      <c r="Y49" s="26"/>
    </row>
    <row r="50" spans="1:25" ht="15" customHeight="1" x14ac:dyDescent="0.2">
      <c r="A50" s="35"/>
      <c r="B50" s="3"/>
      <c r="C50" s="77"/>
      <c r="D50" s="36"/>
      <c r="G50" s="13"/>
      <c r="H50" s="13"/>
      <c r="I50" s="13"/>
      <c r="V50" s="313"/>
      <c r="W50" s="310"/>
      <c r="X50" s="319"/>
      <c r="Y50" s="26"/>
    </row>
    <row r="51" spans="1:25" ht="15" customHeight="1" x14ac:dyDescent="0.2">
      <c r="A51" s="35"/>
      <c r="B51" s="95" t="s">
        <v>2</v>
      </c>
      <c r="C51" s="95" t="s">
        <v>3</v>
      </c>
      <c r="D51" s="159" t="s">
        <v>165</v>
      </c>
      <c r="E51" s="26"/>
      <c r="F51" s="23"/>
      <c r="G51" s="13"/>
      <c r="H51" s="13"/>
      <c r="I51" s="13"/>
      <c r="V51" s="313"/>
      <c r="W51" s="310"/>
      <c r="X51" s="319"/>
      <c r="Y51" s="26"/>
    </row>
    <row r="52" spans="1:25" ht="15" customHeight="1" x14ac:dyDescent="0.2">
      <c r="A52" s="35"/>
      <c r="B52" s="57">
        <v>1</v>
      </c>
      <c r="C52" s="51">
        <f>+C14+C32</f>
        <v>1330</v>
      </c>
      <c r="D52" s="269">
        <f>+D14+D32</f>
        <v>13100.918651542561</v>
      </c>
      <c r="E52" s="26"/>
      <c r="F52" s="23"/>
      <c r="G52" s="13"/>
      <c r="H52" s="13"/>
      <c r="I52" s="13"/>
      <c r="V52" s="313"/>
      <c r="W52" s="310"/>
      <c r="X52" s="319"/>
      <c r="Y52" s="26"/>
    </row>
    <row r="53" spans="1:25" ht="15" customHeight="1" x14ac:dyDescent="0.2">
      <c r="A53" s="35"/>
      <c r="B53" s="96">
        <v>1.5</v>
      </c>
      <c r="C53" s="51">
        <f t="shared" ref="C53:D55" si="2">+C15+C33</f>
        <v>399</v>
      </c>
      <c r="D53" s="269">
        <f>+D15+D33</f>
        <v>3803.9634425580698</v>
      </c>
      <c r="E53" s="26"/>
      <c r="F53" s="23"/>
      <c r="G53" s="13"/>
      <c r="H53" s="13"/>
      <c r="I53" s="13"/>
      <c r="V53" s="313"/>
      <c r="W53" s="310"/>
      <c r="X53" s="319"/>
      <c r="Y53" s="26"/>
    </row>
    <row r="54" spans="1:25" ht="15" customHeight="1" x14ac:dyDescent="0.2">
      <c r="A54" s="35"/>
      <c r="B54" s="51">
        <v>2</v>
      </c>
      <c r="C54" s="51">
        <f t="shared" si="2"/>
        <v>117</v>
      </c>
      <c r="D54" s="269">
        <f t="shared" si="2"/>
        <v>819.62199999999996</v>
      </c>
      <c r="E54" s="56"/>
      <c r="F54" s="23"/>
      <c r="G54" s="13"/>
      <c r="H54" s="13"/>
      <c r="I54" s="13"/>
      <c r="V54" s="313"/>
      <c r="W54" s="310"/>
      <c r="X54" s="319"/>
      <c r="Y54" s="26"/>
    </row>
    <row r="55" spans="1:25" ht="15" customHeight="1" x14ac:dyDescent="0.2">
      <c r="A55" s="35"/>
      <c r="B55" s="51">
        <v>3</v>
      </c>
      <c r="C55" s="51">
        <f t="shared" si="2"/>
        <v>95</v>
      </c>
      <c r="D55" s="269">
        <f t="shared" si="2"/>
        <v>596.43299999999999</v>
      </c>
      <c r="E55" s="56"/>
      <c r="F55" s="23"/>
      <c r="G55" s="13"/>
      <c r="H55" s="13"/>
      <c r="I55" s="13"/>
      <c r="V55" s="313"/>
      <c r="W55" s="310"/>
      <c r="X55" s="319"/>
      <c r="Y55" s="26"/>
    </row>
    <row r="56" spans="1:25" ht="15" customHeight="1" x14ac:dyDescent="0.2">
      <c r="A56" s="35"/>
      <c r="B56" s="51">
        <v>4</v>
      </c>
      <c r="C56" s="51">
        <f t="shared" ref="C56:D58" si="3">+C18</f>
        <v>54</v>
      </c>
      <c r="D56" s="269">
        <f t="shared" si="3"/>
        <v>319.73099999999999</v>
      </c>
      <c r="E56" s="56"/>
      <c r="F56" s="23"/>
      <c r="G56" s="13"/>
      <c r="H56" s="13"/>
      <c r="I56" s="13"/>
      <c r="V56" s="313"/>
      <c r="W56" s="310"/>
      <c r="X56" s="319"/>
      <c r="Y56" s="26"/>
    </row>
    <row r="57" spans="1:25" ht="15" customHeight="1" x14ac:dyDescent="0.2">
      <c r="A57" s="35"/>
      <c r="B57" s="51">
        <v>5</v>
      </c>
      <c r="C57" s="51">
        <f t="shared" si="3"/>
        <v>59</v>
      </c>
      <c r="D57" s="269">
        <f t="shared" si="3"/>
        <v>312.33100000000002</v>
      </c>
      <c r="E57" s="56"/>
      <c r="F57" s="23"/>
      <c r="G57" s="13"/>
      <c r="H57" s="13"/>
      <c r="I57" s="13"/>
      <c r="V57" s="313"/>
      <c r="W57" s="310"/>
      <c r="X57" s="319"/>
      <c r="Y57" s="26"/>
    </row>
    <row r="58" spans="1:25" ht="15" customHeight="1" x14ac:dyDescent="0.2">
      <c r="A58" s="35"/>
      <c r="B58" s="51">
        <v>6</v>
      </c>
      <c r="C58" s="51">
        <f t="shared" si="3"/>
        <v>49</v>
      </c>
      <c r="D58" s="269">
        <f t="shared" si="3"/>
        <v>234.661</v>
      </c>
      <c r="E58" s="26"/>
      <c r="F58" s="23"/>
      <c r="G58" s="13"/>
      <c r="H58" s="13"/>
      <c r="I58" s="13"/>
      <c r="V58" s="313"/>
      <c r="W58" s="310"/>
      <c r="X58" s="319"/>
      <c r="Y58" s="26"/>
    </row>
    <row r="59" spans="1:25" ht="15" customHeight="1" x14ac:dyDescent="0.2">
      <c r="A59" s="35"/>
      <c r="B59" s="95" t="s">
        <v>6</v>
      </c>
      <c r="C59" s="518">
        <f>SUM(C52:C58)</f>
        <v>2103</v>
      </c>
      <c r="D59" s="97">
        <f>SUM(D52:D58)</f>
        <v>19187.660094100629</v>
      </c>
      <c r="F59" s="23"/>
      <c r="G59" s="13"/>
      <c r="H59" s="13"/>
      <c r="I59" s="13"/>
      <c r="V59" s="313"/>
      <c r="W59" s="310"/>
      <c r="X59" s="319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13"/>
      <c r="W60" s="310"/>
      <c r="X60" s="319"/>
      <c r="Y60" s="26"/>
    </row>
    <row r="61" spans="1:25" ht="15" customHeight="1" x14ac:dyDescent="0.2">
      <c r="A61" s="35"/>
      <c r="B61" s="3"/>
      <c r="C61" s="226"/>
      <c r="D61" s="36"/>
      <c r="G61" s="13"/>
      <c r="H61" s="13"/>
      <c r="I61" s="13"/>
      <c r="V61" s="313"/>
      <c r="W61" s="310"/>
      <c r="X61" s="319"/>
      <c r="Y61" s="26"/>
    </row>
    <row r="62" spans="1:25" ht="15" customHeight="1" x14ac:dyDescent="0.2">
      <c r="A62" s="35"/>
      <c r="B62" s="3"/>
      <c r="C62" s="226"/>
      <c r="D62" s="36"/>
      <c r="F62" s="108"/>
      <c r="V62" s="313"/>
      <c r="W62" s="310"/>
      <c r="X62" s="319"/>
      <c r="Y62" s="26"/>
    </row>
    <row r="63" spans="1:25" ht="15" customHeight="1" x14ac:dyDescent="0.2">
      <c r="A63" s="35"/>
      <c r="B63" s="3"/>
      <c r="C63" s="227"/>
      <c r="D63" s="36"/>
      <c r="F63" s="303"/>
      <c r="V63" s="313"/>
      <c r="W63" s="310"/>
      <c r="X63" s="319"/>
      <c r="Y63" s="26"/>
    </row>
    <row r="64" spans="1:25" ht="15" customHeight="1" x14ac:dyDescent="0.2">
      <c r="A64" s="35"/>
      <c r="B64" s="3"/>
      <c r="C64" s="77"/>
      <c r="D64" s="36"/>
      <c r="H64" s="99"/>
      <c r="V64" s="313"/>
      <c r="W64" s="310"/>
      <c r="X64" s="319"/>
      <c r="Y64" s="26"/>
    </row>
    <row r="65" spans="1:26" ht="15" customHeight="1" x14ac:dyDescent="0.2">
      <c r="A65" s="35"/>
      <c r="B65" s="3"/>
      <c r="C65" s="77"/>
      <c r="D65" s="36"/>
      <c r="H65" s="99"/>
      <c r="V65" s="313"/>
      <c r="W65" s="310"/>
      <c r="X65" s="319"/>
      <c r="Y65" s="26"/>
    </row>
    <row r="66" spans="1:26" ht="33.75" customHeight="1" x14ac:dyDescent="0.2">
      <c r="A66" s="35"/>
      <c r="B66" s="616" t="s">
        <v>222</v>
      </c>
      <c r="C66" s="616"/>
      <c r="D66" s="616"/>
      <c r="V66" s="313"/>
      <c r="W66" s="310"/>
      <c r="X66" s="319"/>
      <c r="Y66" s="26"/>
    </row>
    <row r="67" spans="1:26" ht="15" customHeight="1" x14ac:dyDescent="0.2">
      <c r="A67" s="35"/>
      <c r="B67" s="3"/>
      <c r="C67" s="77"/>
      <c r="D67" s="36"/>
      <c r="H67" s="37"/>
      <c r="I67" s="37"/>
      <c r="U67" s="624" t="s">
        <v>222</v>
      </c>
      <c r="V67" s="624"/>
      <c r="W67" s="624"/>
      <c r="X67" s="319"/>
      <c r="Y67" s="26"/>
    </row>
    <row r="68" spans="1:26" ht="15" customHeight="1" x14ac:dyDescent="0.2">
      <c r="A68" s="35"/>
      <c r="B68" s="95" t="s">
        <v>58</v>
      </c>
      <c r="C68" s="95" t="s">
        <v>3</v>
      </c>
      <c r="D68" s="159" t="s">
        <v>165</v>
      </c>
      <c r="E68" s="109"/>
      <c r="F68" s="23"/>
      <c r="H68" s="37"/>
      <c r="I68" s="37"/>
      <c r="P68" s="110"/>
      <c r="Q68" s="110"/>
      <c r="R68" s="110"/>
      <c r="S68" s="110"/>
      <c r="T68" s="313"/>
      <c r="U68" s="322" t="s">
        <v>54</v>
      </c>
      <c r="V68" s="323">
        <v>529</v>
      </c>
      <c r="W68" s="324">
        <v>5413348440.5237799</v>
      </c>
      <c r="Y68" s="26"/>
    </row>
    <row r="69" spans="1:26" ht="14.25" customHeight="1" x14ac:dyDescent="0.2">
      <c r="A69" s="35"/>
      <c r="B69" s="100" t="s">
        <v>54</v>
      </c>
      <c r="C69" s="49">
        <f>+V68</f>
        <v>529</v>
      </c>
      <c r="D69" s="269">
        <f>+W68/1000000</f>
        <v>5413.3484405237796</v>
      </c>
      <c r="E69" s="109"/>
      <c r="F69" s="23"/>
      <c r="H69" s="37"/>
      <c r="I69" s="37"/>
      <c r="P69" s="110"/>
      <c r="Q69" s="110"/>
      <c r="R69" s="110"/>
      <c r="S69" s="110"/>
      <c r="T69" s="313"/>
      <c r="U69" s="322" t="s">
        <v>55</v>
      </c>
      <c r="V69" s="323">
        <v>806</v>
      </c>
      <c r="W69" s="324">
        <v>7965266672.3611479</v>
      </c>
      <c r="Y69" s="26"/>
    </row>
    <row r="70" spans="1:26" ht="15" customHeight="1" x14ac:dyDescent="0.2">
      <c r="A70" s="35"/>
      <c r="B70" s="60" t="s">
        <v>55</v>
      </c>
      <c r="C70" s="49">
        <f>+V69</f>
        <v>806</v>
      </c>
      <c r="D70" s="269">
        <f>+W69/1000000</f>
        <v>7965.2666723611483</v>
      </c>
      <c r="E70" s="109"/>
      <c r="F70" s="23"/>
      <c r="H70" s="37"/>
      <c r="I70" s="37"/>
      <c r="P70" s="110"/>
      <c r="Q70" s="110"/>
      <c r="R70" s="110"/>
      <c r="S70" s="110"/>
      <c r="T70" s="313"/>
      <c r="U70" s="322" t="s">
        <v>56</v>
      </c>
      <c r="V70" s="323">
        <v>768</v>
      </c>
      <c r="W70" s="324">
        <v>5809044981.2157011</v>
      </c>
      <c r="Y70" s="26"/>
    </row>
    <row r="71" spans="1:26" ht="15" customHeight="1" x14ac:dyDescent="0.2">
      <c r="A71" s="35"/>
      <c r="B71" s="60" t="s">
        <v>56</v>
      </c>
      <c r="C71" s="49">
        <f>+V70</f>
        <v>768</v>
      </c>
      <c r="D71" s="269">
        <f>+W70/1000000</f>
        <v>5809.0449812157012</v>
      </c>
      <c r="E71" s="109"/>
      <c r="F71" s="23"/>
      <c r="H71" s="37"/>
      <c r="I71" s="37"/>
      <c r="P71" s="28"/>
      <c r="Q71" s="28"/>
      <c r="R71" s="28"/>
      <c r="S71" s="28"/>
      <c r="T71" s="320"/>
      <c r="U71" s="315" t="s">
        <v>30</v>
      </c>
      <c r="V71" s="316">
        <f>SUM(V68:V70)</f>
        <v>2103</v>
      </c>
      <c r="W71" s="317">
        <f>SUM(W68:W70)</f>
        <v>19187660094.100628</v>
      </c>
      <c r="Y71" s="26"/>
    </row>
    <row r="72" spans="1:26" ht="15" customHeight="1" x14ac:dyDescent="0.2">
      <c r="A72" s="35"/>
      <c r="B72" s="160" t="s">
        <v>6</v>
      </c>
      <c r="C72" s="155">
        <f>SUM(C69:C71)</f>
        <v>2103</v>
      </c>
      <c r="D72" s="97">
        <f>SUM(D69:D71)</f>
        <v>19187.660094100629</v>
      </c>
      <c r="E72" s="109"/>
      <c r="F72" s="23"/>
      <c r="H72" s="37"/>
      <c r="I72" s="37"/>
      <c r="N72" s="112"/>
      <c r="O72" s="27"/>
      <c r="P72" s="28"/>
      <c r="Q72" s="28"/>
      <c r="R72" s="28"/>
      <c r="S72" s="28"/>
      <c r="V72" s="311"/>
      <c r="W72" s="310"/>
      <c r="Y72" s="26"/>
    </row>
    <row r="73" spans="1:26" ht="15" customHeight="1" x14ac:dyDescent="0.2">
      <c r="A73" s="35"/>
      <c r="B73" s="431" t="s">
        <v>57</v>
      </c>
      <c r="C73" s="78"/>
      <c r="D73" s="112"/>
      <c r="E73" s="109"/>
      <c r="F73" s="23"/>
      <c r="H73" s="37"/>
      <c r="I73" s="37"/>
      <c r="P73" s="28"/>
      <c r="Q73" s="28"/>
      <c r="R73" s="28"/>
      <c r="S73" s="28"/>
      <c r="V73" s="311"/>
      <c r="W73" s="310"/>
      <c r="Y73" s="26"/>
      <c r="Z73" s="20"/>
    </row>
    <row r="74" spans="1:26" ht="15" customHeight="1" x14ac:dyDescent="0.2">
      <c r="A74" s="35"/>
      <c r="E74" s="109"/>
      <c r="F74" s="23"/>
      <c r="H74" s="37"/>
      <c r="I74" s="37"/>
      <c r="P74" s="28"/>
      <c r="Q74" s="28"/>
      <c r="R74" s="28"/>
      <c r="S74" s="28"/>
      <c r="V74" s="311"/>
      <c r="W74" s="310"/>
      <c r="Y74" s="26"/>
      <c r="Z74" s="20"/>
    </row>
    <row r="75" spans="1:26" x14ac:dyDescent="0.2">
      <c r="A75" s="35"/>
      <c r="B75" s="617" t="s">
        <v>409</v>
      </c>
      <c r="C75" s="617"/>
      <c r="D75" s="617"/>
      <c r="E75" s="12"/>
      <c r="F75" s="111"/>
      <c r="H75" s="37"/>
      <c r="I75" s="37"/>
      <c r="P75" s="28"/>
      <c r="Q75" s="28"/>
      <c r="R75" s="28"/>
      <c r="S75" s="28"/>
      <c r="V75" s="311"/>
      <c r="W75" s="310"/>
      <c r="Y75" s="26"/>
      <c r="Z75" s="20"/>
    </row>
    <row r="76" spans="1:26" x14ac:dyDescent="0.2">
      <c r="A76" s="35"/>
      <c r="B76" s="513" t="s">
        <v>54</v>
      </c>
      <c r="C76" s="618" t="s">
        <v>406</v>
      </c>
      <c r="D76" s="619"/>
      <c r="F76" s="23"/>
      <c r="G76" s="23"/>
      <c r="P76" s="28"/>
      <c r="Q76" s="28"/>
      <c r="R76" s="28"/>
      <c r="S76" s="28"/>
      <c r="U76" s="325"/>
      <c r="V76" s="311"/>
      <c r="W76" s="310"/>
      <c r="Y76" s="26"/>
      <c r="Z76" s="20"/>
    </row>
    <row r="77" spans="1:26" ht="26.25" customHeight="1" x14ac:dyDescent="0.2">
      <c r="A77" s="35"/>
      <c r="B77" s="514" t="s">
        <v>55</v>
      </c>
      <c r="C77" s="620" t="s">
        <v>407</v>
      </c>
      <c r="D77" s="621"/>
      <c r="F77" s="23"/>
      <c r="G77" s="23"/>
      <c r="P77" s="28"/>
      <c r="Q77" s="28"/>
      <c r="R77" s="28"/>
      <c r="S77" s="28"/>
      <c r="V77" s="311"/>
      <c r="W77" s="310"/>
      <c r="Y77" s="26"/>
      <c r="Z77" s="20"/>
    </row>
    <row r="78" spans="1:26" ht="77.25" customHeight="1" x14ac:dyDescent="0.2">
      <c r="A78" s="35"/>
      <c r="B78" s="514" t="s">
        <v>56</v>
      </c>
      <c r="C78" s="629" t="s">
        <v>408</v>
      </c>
      <c r="D78" s="630"/>
      <c r="F78" s="23"/>
      <c r="G78" s="23"/>
      <c r="P78" s="28"/>
      <c r="Q78" s="28"/>
      <c r="R78" s="28"/>
      <c r="S78" s="28"/>
      <c r="V78" s="311"/>
      <c r="W78" s="310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11"/>
      <c r="W79" s="310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11"/>
      <c r="W80" s="310"/>
      <c r="Z80" s="20"/>
    </row>
    <row r="81" spans="1:26" ht="15" customHeight="1" x14ac:dyDescent="0.2">
      <c r="A81" s="35"/>
      <c r="F81" s="23"/>
      <c r="G81" s="23"/>
      <c r="U81" s="310"/>
      <c r="W81" s="310"/>
      <c r="Z81" s="20"/>
    </row>
    <row r="82" spans="1:26" ht="26.25" customHeight="1" x14ac:dyDescent="0.2">
      <c r="A82" s="32"/>
      <c r="B82" s="616" t="s">
        <v>224</v>
      </c>
      <c r="C82" s="616"/>
      <c r="D82" s="616"/>
      <c r="F82" s="42"/>
      <c r="G82" s="23"/>
      <c r="U82" s="310"/>
      <c r="W82" s="310"/>
      <c r="Z82" s="20"/>
    </row>
    <row r="83" spans="1:26" x14ac:dyDescent="0.2">
      <c r="A83" s="32"/>
      <c r="B83" s="33"/>
      <c r="C83" s="40"/>
      <c r="F83" s="42"/>
      <c r="G83" s="23"/>
      <c r="W83" s="310"/>
      <c r="Z83" s="20"/>
    </row>
    <row r="84" spans="1:26" ht="23.25" customHeight="1" x14ac:dyDescent="0.2">
      <c r="A84" s="35"/>
      <c r="B84" s="102" t="s">
        <v>223</v>
      </c>
      <c r="C84" s="95" t="s">
        <v>3</v>
      </c>
      <c r="D84" s="159" t="s">
        <v>165</v>
      </c>
      <c r="F84" s="23"/>
      <c r="G84" s="23"/>
      <c r="U84" s="625" t="s">
        <v>224</v>
      </c>
      <c r="V84" s="625"/>
      <c r="W84" s="625"/>
      <c r="Z84" s="20"/>
    </row>
    <row r="85" spans="1:26" ht="30" customHeight="1" x14ac:dyDescent="0.2">
      <c r="A85" s="35"/>
      <c r="B85" s="69" t="s">
        <v>174</v>
      </c>
      <c r="C85" s="49">
        <f>+V86</f>
        <v>222</v>
      </c>
      <c r="D85" s="269">
        <f>+W86/1000000</f>
        <v>1426.9010000000001</v>
      </c>
      <c r="F85" s="23"/>
      <c r="G85" s="23"/>
      <c r="U85" s="432" t="s">
        <v>10</v>
      </c>
      <c r="V85" s="433" t="s">
        <v>5</v>
      </c>
      <c r="W85" s="432" t="s">
        <v>4</v>
      </c>
      <c r="Z85" s="20"/>
    </row>
    <row r="86" spans="1:26" ht="30" customHeight="1" x14ac:dyDescent="0.25">
      <c r="A86" s="18"/>
      <c r="B86" s="49" t="s">
        <v>175</v>
      </c>
      <c r="C86" s="49">
        <f t="shared" ref="C86:C91" si="4">+V87</f>
        <v>229</v>
      </c>
      <c r="D86" s="269">
        <f t="shared" ref="D86:D91" si="5">+W87/1000000</f>
        <v>1649.9280000000001</v>
      </c>
      <c r="F86" s="23"/>
      <c r="G86" s="23"/>
      <c r="U86" s="567" t="s">
        <v>174</v>
      </c>
      <c r="V86" s="568">
        <v>222</v>
      </c>
      <c r="W86" s="569">
        <v>1426901000</v>
      </c>
      <c r="Z86" s="20"/>
    </row>
    <row r="87" spans="1:26" ht="30" customHeight="1" x14ac:dyDescent="0.25">
      <c r="B87" s="69" t="s">
        <v>14</v>
      </c>
      <c r="C87" s="49">
        <f t="shared" si="4"/>
        <v>183</v>
      </c>
      <c r="D87" s="269">
        <f t="shared" si="5"/>
        <v>1368.5509999999999</v>
      </c>
      <c r="F87" s="23"/>
      <c r="G87" s="23"/>
      <c r="U87" s="567" t="s">
        <v>175</v>
      </c>
      <c r="V87" s="568">
        <v>229</v>
      </c>
      <c r="W87" s="569">
        <v>1649928000</v>
      </c>
      <c r="Z87" s="20"/>
    </row>
    <row r="88" spans="1:26" ht="30" customHeight="1" x14ac:dyDescent="0.25">
      <c r="A88" s="18"/>
      <c r="B88" s="49" t="s">
        <v>15</v>
      </c>
      <c r="C88" s="49">
        <f t="shared" si="4"/>
        <v>122</v>
      </c>
      <c r="D88" s="269">
        <f t="shared" si="5"/>
        <v>890.26400000000001</v>
      </c>
      <c r="F88" s="23"/>
      <c r="G88" s="23"/>
      <c r="U88" s="567" t="s">
        <v>14</v>
      </c>
      <c r="V88" s="568">
        <v>183</v>
      </c>
      <c r="W88" s="569">
        <v>1368551000</v>
      </c>
      <c r="Z88" s="20"/>
    </row>
    <row r="89" spans="1:26" ht="30" customHeight="1" x14ac:dyDescent="0.25">
      <c r="A89" s="18"/>
      <c r="B89" s="69" t="s">
        <v>16</v>
      </c>
      <c r="C89" s="49">
        <f t="shared" si="4"/>
        <v>425</v>
      </c>
      <c r="D89" s="269">
        <f t="shared" si="5"/>
        <v>3285.7840000000001</v>
      </c>
      <c r="F89" s="23"/>
      <c r="G89" s="23"/>
      <c r="U89" s="567" t="s">
        <v>15</v>
      </c>
      <c r="V89" s="568">
        <v>122</v>
      </c>
      <c r="W89" s="569">
        <v>890264000</v>
      </c>
      <c r="Z89" s="20"/>
    </row>
    <row r="90" spans="1:26" ht="30" customHeight="1" x14ac:dyDescent="0.25">
      <c r="A90" s="18"/>
      <c r="B90" s="49" t="s">
        <v>18</v>
      </c>
      <c r="C90" s="49">
        <f t="shared" si="4"/>
        <v>302</v>
      </c>
      <c r="D90" s="269">
        <f t="shared" si="5"/>
        <v>2215.009</v>
      </c>
      <c r="F90" s="23"/>
      <c r="G90" s="23"/>
      <c r="U90" s="567" t="s">
        <v>16</v>
      </c>
      <c r="V90" s="568">
        <v>425</v>
      </c>
      <c r="W90" s="569">
        <v>3285784000</v>
      </c>
      <c r="Z90" s="20"/>
    </row>
    <row r="91" spans="1:26" ht="30" customHeight="1" x14ac:dyDescent="0.25">
      <c r="A91" s="18"/>
      <c r="B91" s="69" t="s">
        <v>17</v>
      </c>
      <c r="C91" s="49">
        <f t="shared" si="4"/>
        <v>321</v>
      </c>
      <c r="D91" s="269">
        <f t="shared" si="5"/>
        <v>2327.069</v>
      </c>
      <c r="F91" s="23"/>
      <c r="G91" s="23"/>
      <c r="U91" s="567" t="s">
        <v>18</v>
      </c>
      <c r="V91" s="568">
        <v>302</v>
      </c>
      <c r="W91" s="569">
        <v>2215009000</v>
      </c>
      <c r="Z91" s="20"/>
    </row>
    <row r="92" spans="1:26" ht="15" x14ac:dyDescent="0.25">
      <c r="A92" s="18"/>
      <c r="B92" s="161" t="s">
        <v>6</v>
      </c>
      <c r="C92" s="155">
        <f>SUM(C85:C91)</f>
        <v>1804</v>
      </c>
      <c r="D92" s="97">
        <f>SUM(D85:D91)</f>
        <v>13163.505999999999</v>
      </c>
      <c r="F92" s="23"/>
      <c r="G92" s="23"/>
      <c r="U92" s="567" t="s">
        <v>17</v>
      </c>
      <c r="V92" s="568">
        <v>321</v>
      </c>
      <c r="W92" s="569">
        <v>2327069000</v>
      </c>
      <c r="Z92" s="20"/>
    </row>
    <row r="93" spans="1:26" x14ac:dyDescent="0.2">
      <c r="A93" s="35"/>
      <c r="F93" s="23"/>
      <c r="G93" s="23"/>
      <c r="U93" s="434"/>
      <c r="V93" s="436">
        <v>1804</v>
      </c>
      <c r="W93" s="435">
        <v>13163506000</v>
      </c>
      <c r="Z93" s="20"/>
    </row>
    <row r="94" spans="1:26" x14ac:dyDescent="0.2">
      <c r="A94" s="35"/>
      <c r="F94" s="23"/>
      <c r="G94" s="23"/>
      <c r="W94" s="310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10"/>
      <c r="Z95" s="20"/>
    </row>
    <row r="96" spans="1:26" ht="27" customHeight="1" x14ac:dyDescent="0.2">
      <c r="A96" s="32"/>
      <c r="B96" s="616" t="s">
        <v>225</v>
      </c>
      <c r="C96" s="616"/>
      <c r="D96" s="616"/>
      <c r="F96" s="42"/>
      <c r="G96" s="42"/>
      <c r="H96" s="42"/>
      <c r="I96" s="42"/>
      <c r="U96" s="626" t="s">
        <v>225</v>
      </c>
      <c r="V96" s="626"/>
      <c r="W96" s="626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626"/>
      <c r="V97" s="626"/>
      <c r="W97" s="626"/>
      <c r="Z97" s="20"/>
    </row>
    <row r="98" spans="1:29" ht="31.5" customHeight="1" x14ac:dyDescent="0.2">
      <c r="A98" s="35"/>
      <c r="B98" s="102" t="s">
        <v>176</v>
      </c>
      <c r="C98" s="95" t="s">
        <v>3</v>
      </c>
      <c r="D98" s="159" t="s">
        <v>165</v>
      </c>
      <c r="F98" s="42"/>
      <c r="G98" s="42"/>
      <c r="H98" s="42"/>
      <c r="I98" s="42"/>
      <c r="U98" s="437" t="s">
        <v>10</v>
      </c>
      <c r="V98" s="440" t="s">
        <v>5</v>
      </c>
      <c r="W98" s="437" t="s">
        <v>4</v>
      </c>
      <c r="Z98" s="20"/>
      <c r="AC98" s="20"/>
    </row>
    <row r="99" spans="1:29" s="52" customFormat="1" ht="30" customHeight="1" x14ac:dyDescent="0.25">
      <c r="A99" s="53"/>
      <c r="B99" s="69" t="s">
        <v>174</v>
      </c>
      <c r="C99" s="49">
        <f t="shared" ref="C99:C105" si="6">+V99</f>
        <v>9</v>
      </c>
      <c r="D99" s="304">
        <f t="shared" ref="D99:D105" si="7">+W99/1000000</f>
        <v>203.28837399</v>
      </c>
      <c r="F99" s="71"/>
      <c r="G99" s="71"/>
      <c r="H99" s="71"/>
      <c r="I99" s="71"/>
      <c r="L99" s="471"/>
      <c r="P99" s="72"/>
      <c r="Q99" s="72"/>
      <c r="R99" s="72"/>
      <c r="S99" s="72"/>
      <c r="T99" s="284"/>
      <c r="U99" s="567" t="s">
        <v>174</v>
      </c>
      <c r="V99" s="568">
        <v>9</v>
      </c>
      <c r="W99" s="569">
        <v>203288373.99000001</v>
      </c>
      <c r="X99" s="309"/>
      <c r="Y99" s="23"/>
      <c r="Z99" s="20"/>
      <c r="AA99" s="23"/>
      <c r="AC99" s="75"/>
    </row>
    <row r="100" spans="1:29" s="52" customFormat="1" ht="30" customHeight="1" x14ac:dyDescent="0.25">
      <c r="A100" s="46"/>
      <c r="B100" s="49" t="s">
        <v>175</v>
      </c>
      <c r="C100" s="49">
        <f t="shared" si="6"/>
        <v>20</v>
      </c>
      <c r="D100" s="304">
        <f t="shared" si="7"/>
        <v>358.76970452999996</v>
      </c>
      <c r="F100" s="71"/>
      <c r="G100" s="71"/>
      <c r="H100" s="71"/>
      <c r="I100" s="71"/>
      <c r="L100" s="471"/>
      <c r="P100" s="72"/>
      <c r="Q100" s="72"/>
      <c r="R100" s="72"/>
      <c r="S100" s="72"/>
      <c r="T100" s="284"/>
      <c r="U100" s="567" t="s">
        <v>175</v>
      </c>
      <c r="V100" s="568">
        <v>20</v>
      </c>
      <c r="W100" s="569">
        <v>358769704.52999997</v>
      </c>
      <c r="X100" s="309"/>
      <c r="Y100" s="23"/>
      <c r="Z100" s="20"/>
      <c r="AA100" s="23"/>
      <c r="AC100" s="75"/>
    </row>
    <row r="101" spans="1:29" s="52" customFormat="1" ht="30" customHeight="1" x14ac:dyDescent="0.25">
      <c r="B101" s="69" t="s">
        <v>14</v>
      </c>
      <c r="C101" s="49">
        <f t="shared" si="6"/>
        <v>112</v>
      </c>
      <c r="D101" s="304">
        <f t="shared" si="7"/>
        <v>2825.8579606799999</v>
      </c>
      <c r="F101" s="71"/>
      <c r="G101" s="71"/>
      <c r="H101" s="71"/>
      <c r="I101" s="71"/>
      <c r="L101" s="471"/>
      <c r="P101" s="72"/>
      <c r="Q101" s="72"/>
      <c r="R101" s="72"/>
      <c r="S101" s="72"/>
      <c r="T101" s="284"/>
      <c r="U101" s="567" t="s">
        <v>14</v>
      </c>
      <c r="V101" s="568">
        <v>112</v>
      </c>
      <c r="W101" s="569">
        <v>2825857960.6799998</v>
      </c>
      <c r="X101" s="309"/>
      <c r="Y101" s="23"/>
      <c r="Z101" s="20"/>
      <c r="AA101" s="23"/>
      <c r="AC101" s="75"/>
    </row>
    <row r="102" spans="1:29" s="52" customFormat="1" ht="30" customHeight="1" x14ac:dyDescent="0.25">
      <c r="A102" s="46"/>
      <c r="B102" s="49" t="s">
        <v>15</v>
      </c>
      <c r="C102" s="49">
        <f t="shared" si="6"/>
        <v>8</v>
      </c>
      <c r="D102" s="304">
        <f t="shared" si="7"/>
        <v>148.51785203</v>
      </c>
      <c r="F102" s="71"/>
      <c r="G102" s="71"/>
      <c r="H102" s="71"/>
      <c r="I102" s="71"/>
      <c r="L102" s="471"/>
      <c r="P102" s="72"/>
      <c r="Q102" s="72"/>
      <c r="R102" s="72"/>
      <c r="S102" s="72"/>
      <c r="T102" s="284"/>
      <c r="U102" s="567" t="s">
        <v>15</v>
      </c>
      <c r="V102" s="568">
        <v>8</v>
      </c>
      <c r="W102" s="569">
        <v>148517852.03</v>
      </c>
      <c r="X102" s="309"/>
      <c r="Y102" s="23"/>
      <c r="Z102" s="20"/>
      <c r="AA102" s="23"/>
      <c r="AC102" s="75"/>
    </row>
    <row r="103" spans="1:29" s="52" customFormat="1" ht="30" customHeight="1" x14ac:dyDescent="0.25">
      <c r="A103" s="46"/>
      <c r="B103" s="69" t="s">
        <v>16</v>
      </c>
      <c r="C103" s="49">
        <f t="shared" si="6"/>
        <v>64</v>
      </c>
      <c r="D103" s="304">
        <f t="shared" si="7"/>
        <v>887.39657277000003</v>
      </c>
      <c r="F103" s="71"/>
      <c r="G103" s="71"/>
      <c r="H103" s="71"/>
      <c r="I103" s="71"/>
      <c r="L103" s="471"/>
      <c r="P103" s="72"/>
      <c r="Q103" s="72"/>
      <c r="R103" s="72"/>
      <c r="S103" s="72"/>
      <c r="T103" s="284"/>
      <c r="U103" s="567" t="s">
        <v>16</v>
      </c>
      <c r="V103" s="568">
        <v>64</v>
      </c>
      <c r="W103" s="569">
        <v>887396572.76999998</v>
      </c>
      <c r="X103" s="309"/>
      <c r="Y103" s="23"/>
      <c r="Z103" s="20"/>
      <c r="AA103" s="23"/>
      <c r="AC103" s="75"/>
    </row>
    <row r="104" spans="1:29" s="52" customFormat="1" ht="30" customHeight="1" x14ac:dyDescent="0.25">
      <c r="A104" s="46"/>
      <c r="B104" s="49" t="s">
        <v>18</v>
      </c>
      <c r="C104" s="49">
        <f t="shared" si="6"/>
        <v>72</v>
      </c>
      <c r="D104" s="304">
        <f t="shared" si="7"/>
        <v>1391.95998924063</v>
      </c>
      <c r="F104" s="71"/>
      <c r="G104" s="71"/>
      <c r="H104" s="71"/>
      <c r="I104" s="71"/>
      <c r="L104" s="471"/>
      <c r="P104" s="72"/>
      <c r="Q104" s="72"/>
      <c r="R104" s="72"/>
      <c r="S104" s="72"/>
      <c r="T104" s="284"/>
      <c r="U104" s="567" t="s">
        <v>18</v>
      </c>
      <c r="V104" s="568">
        <v>72</v>
      </c>
      <c r="W104" s="569">
        <v>1391959989.2406299</v>
      </c>
      <c r="X104" s="309"/>
      <c r="Y104" s="23"/>
      <c r="Z104" s="20"/>
      <c r="AA104" s="23"/>
      <c r="AC104" s="75"/>
    </row>
    <row r="105" spans="1:29" s="52" customFormat="1" ht="30" customHeight="1" x14ac:dyDescent="0.25">
      <c r="A105" s="46"/>
      <c r="B105" s="69" t="s">
        <v>17</v>
      </c>
      <c r="C105" s="49">
        <f t="shared" si="6"/>
        <v>14</v>
      </c>
      <c r="D105" s="304">
        <f t="shared" si="7"/>
        <v>208.36364086</v>
      </c>
      <c r="F105" s="71"/>
      <c r="G105" s="71"/>
      <c r="H105" s="71"/>
      <c r="I105" s="71"/>
      <c r="L105" s="471"/>
      <c r="P105" s="72"/>
      <c r="Q105" s="72"/>
      <c r="R105" s="72"/>
      <c r="S105" s="72"/>
      <c r="T105" s="284"/>
      <c r="U105" s="567" t="s">
        <v>17</v>
      </c>
      <c r="V105" s="568">
        <v>14</v>
      </c>
      <c r="W105" s="569">
        <v>208363640.86000001</v>
      </c>
      <c r="X105" s="309"/>
      <c r="Y105" s="23"/>
      <c r="Z105" s="20"/>
      <c r="AA105" s="23"/>
      <c r="AC105" s="75"/>
    </row>
    <row r="106" spans="1:29" x14ac:dyDescent="0.2">
      <c r="A106" s="18"/>
      <c r="B106" s="161" t="s">
        <v>6</v>
      </c>
      <c r="C106" s="155">
        <f>SUM(C99:C105)</f>
        <v>299</v>
      </c>
      <c r="D106" s="97">
        <f>SUM(D99:D105)</f>
        <v>6024.1540941006297</v>
      </c>
      <c r="F106" s="42"/>
      <c r="G106" s="42"/>
      <c r="H106" s="42"/>
      <c r="I106" s="42"/>
      <c r="U106" s="434" t="s">
        <v>6</v>
      </c>
      <c r="V106" s="438">
        <f>SUM(V99:V105)</f>
        <v>299</v>
      </c>
      <c r="W106" s="439">
        <f>SUM(W99:W105)</f>
        <v>6024154094.1006298</v>
      </c>
      <c r="Z106" s="20"/>
      <c r="AC106" s="20"/>
    </row>
    <row r="107" spans="1:29" x14ac:dyDescent="0.2">
      <c r="A107" s="35"/>
      <c r="C107" s="113"/>
      <c r="D107" s="114"/>
      <c r="F107" s="42"/>
      <c r="G107" s="42"/>
      <c r="H107" s="42"/>
      <c r="I107" s="42"/>
      <c r="W107" s="310"/>
      <c r="Z107" s="20"/>
    </row>
    <row r="108" spans="1:29" x14ac:dyDescent="0.2">
      <c r="A108" s="32"/>
      <c r="B108" s="33"/>
      <c r="C108" s="40"/>
      <c r="D108" s="557"/>
      <c r="F108" s="42"/>
      <c r="G108" s="42"/>
      <c r="H108" s="42"/>
      <c r="I108" s="42"/>
      <c r="W108" s="310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10"/>
      <c r="Z109" s="20"/>
    </row>
    <row r="110" spans="1:29" ht="26.25" customHeight="1" x14ac:dyDescent="0.2">
      <c r="A110" s="32"/>
      <c r="B110" s="616" t="s">
        <v>226</v>
      </c>
      <c r="C110" s="616"/>
      <c r="D110" s="616"/>
      <c r="F110" s="42"/>
      <c r="G110" s="42"/>
      <c r="H110" s="42"/>
      <c r="I110" s="42"/>
      <c r="W110" s="310"/>
      <c r="Z110" s="20"/>
    </row>
    <row r="111" spans="1:29" x14ac:dyDescent="0.2">
      <c r="A111" s="35"/>
      <c r="F111" s="42"/>
      <c r="G111" s="42"/>
      <c r="H111" s="42"/>
      <c r="I111" s="42"/>
      <c r="K111" s="26"/>
      <c r="W111" s="310"/>
      <c r="Z111" s="20"/>
    </row>
    <row r="112" spans="1:29" ht="15" customHeight="1" x14ac:dyDescent="0.2">
      <c r="A112" s="35"/>
      <c r="B112" s="161" t="s">
        <v>177</v>
      </c>
      <c r="C112" s="95" t="s">
        <v>3</v>
      </c>
      <c r="D112" s="159" t="s">
        <v>165</v>
      </c>
      <c r="F112" s="23"/>
      <c r="G112" s="42"/>
      <c r="H112" s="42"/>
      <c r="I112" s="42"/>
      <c r="K112" s="26"/>
      <c r="W112" s="310"/>
      <c r="Z112" s="20"/>
    </row>
    <row r="113" spans="1:32" s="52" customFormat="1" ht="30" customHeight="1" x14ac:dyDescent="0.2">
      <c r="A113" s="53"/>
      <c r="B113" s="69" t="s">
        <v>174</v>
      </c>
      <c r="C113" s="49">
        <f>+C85+C99</f>
        <v>231</v>
      </c>
      <c r="D113" s="304">
        <f>+D85+D99</f>
        <v>1630.1893739900001</v>
      </c>
      <c r="G113" s="71"/>
      <c r="H113" s="71"/>
      <c r="I113" s="71"/>
      <c r="K113" s="49"/>
      <c r="L113" s="471"/>
      <c r="P113" s="72"/>
      <c r="Q113" s="72"/>
      <c r="R113" s="72"/>
      <c r="S113" s="72"/>
      <c r="T113" s="284"/>
      <c r="U113" s="309"/>
      <c r="V113" s="309"/>
      <c r="W113" s="284"/>
      <c r="X113" s="309"/>
      <c r="Z113" s="75"/>
    </row>
    <row r="114" spans="1:32" s="52" customFormat="1" ht="30" customHeight="1" x14ac:dyDescent="0.2">
      <c r="A114" s="46"/>
      <c r="B114" s="49" t="s">
        <v>175</v>
      </c>
      <c r="C114" s="49">
        <f t="shared" ref="C114:C119" si="8">+C86+C100</f>
        <v>249</v>
      </c>
      <c r="D114" s="304">
        <f t="shared" ref="D114:D119" si="9">+D86+D100</f>
        <v>2008.69770453</v>
      </c>
      <c r="G114" s="71"/>
      <c r="H114" s="71"/>
      <c r="I114" s="71"/>
      <c r="K114" s="49"/>
      <c r="L114" s="471"/>
      <c r="P114" s="72"/>
      <c r="Q114" s="72"/>
      <c r="R114" s="72"/>
      <c r="S114" s="72"/>
      <c r="T114" s="284"/>
      <c r="U114" s="309"/>
      <c r="V114" s="309"/>
      <c r="W114" s="284"/>
      <c r="X114" s="309"/>
      <c r="Y114" s="23"/>
      <c r="Z114" s="20"/>
      <c r="AA114" s="23"/>
    </row>
    <row r="115" spans="1:32" s="52" customFormat="1" ht="30" customHeight="1" x14ac:dyDescent="0.2">
      <c r="B115" s="69" t="s">
        <v>14</v>
      </c>
      <c r="C115" s="49">
        <f t="shared" si="8"/>
        <v>295</v>
      </c>
      <c r="D115" s="304">
        <f t="shared" si="9"/>
        <v>4194.4089606799998</v>
      </c>
      <c r="G115" s="71"/>
      <c r="H115" s="71"/>
      <c r="I115" s="71"/>
      <c r="K115" s="49"/>
      <c r="L115" s="471"/>
      <c r="P115" s="72"/>
      <c r="Q115" s="72"/>
      <c r="R115" s="72"/>
      <c r="S115" s="72"/>
      <c r="T115" s="284"/>
      <c r="U115" s="515"/>
      <c r="V115" s="515"/>
      <c r="W115" s="284"/>
      <c r="X115" s="309"/>
      <c r="Z115" s="75"/>
    </row>
    <row r="116" spans="1:32" s="52" customFormat="1" ht="30" customHeight="1" x14ac:dyDescent="0.2">
      <c r="A116" s="46"/>
      <c r="B116" s="49" t="s">
        <v>15</v>
      </c>
      <c r="C116" s="49">
        <f t="shared" si="8"/>
        <v>130</v>
      </c>
      <c r="D116" s="304">
        <f t="shared" si="9"/>
        <v>1038.78185203</v>
      </c>
      <c r="G116" s="71"/>
      <c r="H116" s="71"/>
      <c r="I116" s="71"/>
      <c r="K116" s="49"/>
      <c r="L116" s="471"/>
      <c r="P116" s="72"/>
      <c r="Q116" s="72"/>
      <c r="R116" s="72"/>
      <c r="S116" s="72"/>
      <c r="T116" s="284"/>
      <c r="U116" s="515"/>
      <c r="V116" s="515"/>
      <c r="W116" s="284"/>
      <c r="X116" s="309"/>
      <c r="Y116" s="23"/>
      <c r="Z116" s="20"/>
      <c r="AA116" s="23"/>
    </row>
    <row r="117" spans="1:32" s="52" customFormat="1" ht="30" customHeight="1" x14ac:dyDescent="0.2">
      <c r="A117" s="46"/>
      <c r="B117" s="69" t="s">
        <v>16</v>
      </c>
      <c r="C117" s="49">
        <f t="shared" si="8"/>
        <v>489</v>
      </c>
      <c r="D117" s="304">
        <f t="shared" si="9"/>
        <v>4173.1805727700003</v>
      </c>
      <c r="G117" s="71"/>
      <c r="H117" s="71"/>
      <c r="I117" s="71"/>
      <c r="K117" s="49"/>
      <c r="L117" s="471"/>
      <c r="P117" s="72"/>
      <c r="Q117" s="72"/>
      <c r="R117" s="72"/>
      <c r="S117" s="72"/>
      <c r="T117" s="284"/>
      <c r="U117" s="515"/>
      <c r="V117" s="515"/>
      <c r="W117" s="284"/>
      <c r="X117" s="309"/>
      <c r="Z117" s="75"/>
    </row>
    <row r="118" spans="1:32" s="52" customFormat="1" ht="30" customHeight="1" x14ac:dyDescent="0.2">
      <c r="A118" s="46"/>
      <c r="B118" s="49" t="s">
        <v>18</v>
      </c>
      <c r="C118" s="49">
        <f t="shared" si="8"/>
        <v>374</v>
      </c>
      <c r="D118" s="304">
        <f t="shared" si="9"/>
        <v>3606.96898924063</v>
      </c>
      <c r="G118" s="71"/>
      <c r="H118" s="71"/>
      <c r="I118" s="71"/>
      <c r="K118" s="49"/>
      <c r="L118" s="471"/>
      <c r="P118" s="72"/>
      <c r="Q118" s="72"/>
      <c r="R118" s="72"/>
      <c r="S118" s="72"/>
      <c r="T118" s="284"/>
      <c r="U118" s="515"/>
      <c r="V118" s="515"/>
      <c r="W118" s="284"/>
      <c r="X118" s="309"/>
      <c r="Y118" s="23"/>
      <c r="Z118" s="20"/>
      <c r="AA118" s="23"/>
    </row>
    <row r="119" spans="1:32" s="52" customFormat="1" ht="30" customHeight="1" x14ac:dyDescent="0.2">
      <c r="A119" s="46"/>
      <c r="B119" s="69" t="s">
        <v>17</v>
      </c>
      <c r="C119" s="49">
        <f t="shared" si="8"/>
        <v>335</v>
      </c>
      <c r="D119" s="304">
        <f t="shared" si="9"/>
        <v>2535.43264086</v>
      </c>
      <c r="G119" s="71"/>
      <c r="H119" s="71"/>
      <c r="I119" s="71"/>
      <c r="K119" s="49"/>
      <c r="L119" s="471"/>
      <c r="P119" s="72"/>
      <c r="Q119" s="72"/>
      <c r="R119" s="72"/>
      <c r="S119" s="72"/>
      <c r="T119" s="284"/>
      <c r="U119" s="515"/>
      <c r="V119" s="515"/>
      <c r="W119" s="284"/>
      <c r="X119" s="309"/>
      <c r="Z119" s="75"/>
    </row>
    <row r="120" spans="1:32" s="52" customFormat="1" x14ac:dyDescent="0.2">
      <c r="A120" s="46"/>
      <c r="B120" s="162" t="s">
        <v>6</v>
      </c>
      <c r="C120" s="155">
        <f>SUM(C113:C119)</f>
        <v>2103</v>
      </c>
      <c r="D120" s="97">
        <f>SUM(D113:D119)</f>
        <v>19187.660094100633</v>
      </c>
      <c r="G120" s="71"/>
      <c r="H120" s="71"/>
      <c r="I120" s="71"/>
      <c r="L120" s="471"/>
      <c r="P120" s="72"/>
      <c r="Q120" s="72"/>
      <c r="R120" s="72"/>
      <c r="S120" s="72"/>
      <c r="T120" s="284"/>
      <c r="U120" s="515"/>
      <c r="V120" s="515"/>
      <c r="W120" s="284"/>
      <c r="X120" s="309"/>
      <c r="Y120" s="23"/>
      <c r="Z120" s="20"/>
      <c r="AA120" s="23"/>
    </row>
    <row r="121" spans="1:32" ht="15" customHeight="1" x14ac:dyDescent="0.2">
      <c r="A121" s="35"/>
      <c r="B121" s="13"/>
      <c r="C121" s="113"/>
      <c r="D121" s="114"/>
      <c r="F121" s="23"/>
      <c r="G121" s="42"/>
      <c r="H121" s="42"/>
      <c r="I121" s="42"/>
      <c r="K121" s="26"/>
      <c r="P121" s="94"/>
      <c r="Q121" s="94"/>
      <c r="R121" s="94"/>
      <c r="S121" s="94"/>
      <c r="T121" s="284"/>
      <c r="U121" s="515"/>
      <c r="V121" s="515"/>
      <c r="W121" s="284"/>
      <c r="Y121" s="52"/>
      <c r="Z121" s="75"/>
      <c r="AA121" s="52"/>
    </row>
    <row r="122" spans="1:32" ht="15" customHeight="1" x14ac:dyDescent="0.2">
      <c r="A122" s="35"/>
      <c r="B122" s="13"/>
      <c r="C122" s="113"/>
      <c r="D122" s="114"/>
      <c r="F122" s="23"/>
      <c r="G122" s="42"/>
      <c r="H122" s="42"/>
      <c r="I122" s="42"/>
      <c r="K122" s="26"/>
      <c r="P122" s="94"/>
      <c r="Q122" s="94"/>
      <c r="R122" s="94"/>
      <c r="S122" s="94"/>
      <c r="T122" s="284"/>
      <c r="U122" s="515"/>
      <c r="V122" s="515"/>
      <c r="W122" s="284"/>
      <c r="Y122" s="52"/>
      <c r="Z122" s="75"/>
      <c r="AA122" s="52"/>
    </row>
    <row r="123" spans="1:32" ht="15" customHeight="1" x14ac:dyDescent="0.2">
      <c r="A123" s="35"/>
      <c r="F123" s="23"/>
      <c r="G123" s="42"/>
      <c r="H123" s="42"/>
      <c r="I123" s="42"/>
      <c r="K123" s="26"/>
      <c r="T123" s="284"/>
      <c r="U123" s="515"/>
      <c r="V123" s="515"/>
      <c r="W123" s="284"/>
      <c r="Z123" s="20"/>
    </row>
    <row r="124" spans="1:32" ht="26.25" customHeight="1" x14ac:dyDescent="0.2">
      <c r="A124" s="32"/>
      <c r="B124" s="641" t="s">
        <v>227</v>
      </c>
      <c r="C124" s="641"/>
      <c r="D124" s="641"/>
      <c r="G124" s="13"/>
      <c r="H124" s="13"/>
      <c r="I124" s="13"/>
      <c r="U124" s="327"/>
      <c r="V124" s="328"/>
      <c r="W124" s="329"/>
    </row>
    <row r="125" spans="1:32" x14ac:dyDescent="0.2">
      <c r="A125" s="35"/>
      <c r="G125" s="13"/>
      <c r="H125" s="13"/>
      <c r="I125" s="13"/>
      <c r="K125" s="26"/>
      <c r="U125" s="327"/>
      <c r="V125" s="328"/>
      <c r="W125" s="329"/>
    </row>
    <row r="126" spans="1:32" ht="15" customHeight="1" x14ac:dyDescent="0.25">
      <c r="A126" s="35"/>
      <c r="B126" s="161" t="s">
        <v>19</v>
      </c>
      <c r="C126" s="95" t="s">
        <v>3</v>
      </c>
      <c r="D126" s="159" t="s">
        <v>165</v>
      </c>
      <c r="E126" s="13"/>
      <c r="G126" s="13"/>
      <c r="H126" s="13"/>
      <c r="I126" s="13"/>
      <c r="K126" s="26"/>
      <c r="U126" s="601" t="s">
        <v>181</v>
      </c>
      <c r="V126" s="601" t="s">
        <v>5</v>
      </c>
      <c r="W126" s="601" t="s">
        <v>44</v>
      </c>
      <c r="AC126" s="26"/>
      <c r="AD126" s="26"/>
      <c r="AE126" s="26"/>
      <c r="AF126" s="26"/>
    </row>
    <row r="127" spans="1:32" ht="30" customHeight="1" x14ac:dyDescent="0.25">
      <c r="A127" s="35"/>
      <c r="B127" s="244" t="s">
        <v>20</v>
      </c>
      <c r="C127" s="49">
        <f>V133</f>
        <v>349</v>
      </c>
      <c r="D127" s="304">
        <f>W133/1000000</f>
        <v>4104.2861269406303</v>
      </c>
      <c r="E127" s="13"/>
      <c r="G127" s="13"/>
      <c r="H127" s="13"/>
      <c r="I127" s="13"/>
      <c r="K127" s="26"/>
      <c r="N127" s="120"/>
      <c r="U127" s="602" t="s">
        <v>180</v>
      </c>
      <c r="V127" s="603">
        <v>158</v>
      </c>
      <c r="W127" s="603">
        <v>1065522000</v>
      </c>
      <c r="AC127" s="167"/>
      <c r="AD127" s="224"/>
      <c r="AE127" s="224"/>
      <c r="AF127" s="224"/>
    </row>
    <row r="128" spans="1:32" s="52" customFormat="1" ht="30" customHeight="1" x14ac:dyDescent="0.25">
      <c r="A128" s="53"/>
      <c r="B128" s="244" t="s">
        <v>21</v>
      </c>
      <c r="C128" s="49">
        <f>V128</f>
        <v>1334</v>
      </c>
      <c r="D128" s="304">
        <f>W128/1000000</f>
        <v>10142.208193879998</v>
      </c>
      <c r="K128" s="49"/>
      <c r="L128" s="471"/>
      <c r="N128" s="245"/>
      <c r="P128" s="72"/>
      <c r="Q128" s="72"/>
      <c r="R128" s="72"/>
      <c r="S128" s="72"/>
      <c r="T128" s="313"/>
      <c r="U128" s="602" t="s">
        <v>167</v>
      </c>
      <c r="V128" s="603">
        <v>1334</v>
      </c>
      <c r="W128" s="603">
        <v>10142208193.879999</v>
      </c>
      <c r="X128" s="289"/>
      <c r="Y128" s="23"/>
      <c r="Z128" s="23"/>
      <c r="AA128" s="23"/>
      <c r="AB128" s="23"/>
      <c r="AC128" s="246"/>
      <c r="AD128" s="224"/>
      <c r="AE128" s="224"/>
      <c r="AF128" s="224"/>
    </row>
    <row r="129" spans="1:32" s="52" customFormat="1" ht="30" customHeight="1" x14ac:dyDescent="0.25">
      <c r="A129" s="53"/>
      <c r="B129" s="244" t="s">
        <v>22</v>
      </c>
      <c r="C129" s="49">
        <f>V131</f>
        <v>222</v>
      </c>
      <c r="D129" s="304">
        <f>W131/1000000</f>
        <v>3505.9767732800001</v>
      </c>
      <c r="K129" s="49"/>
      <c r="L129" s="471"/>
      <c r="N129" s="245"/>
      <c r="P129" s="72"/>
      <c r="Q129" s="72"/>
      <c r="R129" s="72"/>
      <c r="S129" s="72"/>
      <c r="T129" s="313"/>
      <c r="U129" s="602" t="s">
        <v>282</v>
      </c>
      <c r="V129" s="603">
        <v>8</v>
      </c>
      <c r="W129" s="603">
        <v>66715000</v>
      </c>
      <c r="X129" s="289"/>
      <c r="Y129" s="23"/>
      <c r="Z129" s="23"/>
      <c r="AA129" s="23"/>
      <c r="AB129" s="23"/>
      <c r="AC129" s="246"/>
      <c r="AD129" s="224"/>
      <c r="AE129" s="224"/>
      <c r="AF129" s="224"/>
    </row>
    <row r="130" spans="1:32" s="52" customFormat="1" ht="30" customHeight="1" x14ac:dyDescent="0.25">
      <c r="A130" s="53"/>
      <c r="B130" s="244" t="s">
        <v>23</v>
      </c>
      <c r="C130" s="49">
        <f>V127</f>
        <v>158</v>
      </c>
      <c r="D130" s="304">
        <f>W127/1000000</f>
        <v>1065.5219999999999</v>
      </c>
      <c r="K130" s="49"/>
      <c r="L130" s="471"/>
      <c r="N130" s="245"/>
      <c r="P130" s="72"/>
      <c r="Q130" s="72"/>
      <c r="R130" s="72"/>
      <c r="S130" s="72"/>
      <c r="T130" s="313"/>
      <c r="U130" s="602" t="s">
        <v>182</v>
      </c>
      <c r="V130" s="603">
        <v>32</v>
      </c>
      <c r="W130" s="603">
        <v>302952000</v>
      </c>
      <c r="X130" s="289"/>
      <c r="Y130" s="23"/>
      <c r="Z130" s="23"/>
      <c r="AA130" s="23"/>
      <c r="AB130" s="23"/>
      <c r="AC130" s="246"/>
      <c r="AD130" s="224"/>
      <c r="AE130" s="224"/>
      <c r="AF130" s="224"/>
    </row>
    <row r="131" spans="1:32" s="52" customFormat="1" ht="30" customHeight="1" x14ac:dyDescent="0.25">
      <c r="A131" s="53"/>
      <c r="B131" s="244" t="s">
        <v>178</v>
      </c>
      <c r="C131" s="49">
        <f>V129+V130+V132</f>
        <v>40</v>
      </c>
      <c r="D131" s="304">
        <f>(W129+W130+W132)/1000000</f>
        <v>369.66699999999997</v>
      </c>
      <c r="K131" s="49"/>
      <c r="L131" s="471"/>
      <c r="N131" s="222"/>
      <c r="P131" s="72"/>
      <c r="Q131" s="72"/>
      <c r="R131" s="72"/>
      <c r="S131" s="72"/>
      <c r="T131" s="313"/>
      <c r="U131" s="602" t="s">
        <v>168</v>
      </c>
      <c r="V131" s="603">
        <v>222</v>
      </c>
      <c r="W131" s="603">
        <v>3505976773.2800002</v>
      </c>
      <c r="X131" s="289"/>
      <c r="Y131" s="23"/>
      <c r="Z131" s="23"/>
      <c r="AA131" s="23"/>
      <c r="AB131" s="23"/>
      <c r="AC131" s="246"/>
      <c r="AD131" s="224"/>
      <c r="AE131" s="224"/>
      <c r="AF131" s="224"/>
    </row>
    <row r="132" spans="1:32" s="52" customFormat="1" ht="30" customHeight="1" x14ac:dyDescent="0.25">
      <c r="A132" s="53"/>
      <c r="B132" s="244" t="s">
        <v>179</v>
      </c>
      <c r="C132" s="49">
        <v>0</v>
      </c>
      <c r="D132" s="304">
        <v>0</v>
      </c>
      <c r="K132" s="49"/>
      <c r="L132" s="471"/>
      <c r="N132" s="72"/>
      <c r="P132" s="72"/>
      <c r="Q132" s="72"/>
      <c r="R132" s="72"/>
      <c r="S132" s="72"/>
      <c r="T132" s="313"/>
      <c r="U132" s="602" t="s">
        <v>188</v>
      </c>
      <c r="V132" s="603">
        <v>0</v>
      </c>
      <c r="W132" s="603">
        <v>0</v>
      </c>
      <c r="X132" s="289"/>
      <c r="Y132" s="23"/>
      <c r="Z132" s="23"/>
      <c r="AA132" s="23"/>
      <c r="AB132" s="23"/>
      <c r="AC132" s="246"/>
      <c r="AD132" s="224"/>
      <c r="AE132" s="224"/>
      <c r="AF132" s="224"/>
    </row>
    <row r="133" spans="1:32" s="52" customFormat="1" ht="30" customHeight="1" x14ac:dyDescent="0.25">
      <c r="A133" s="53"/>
      <c r="B133" s="244" t="s">
        <v>270</v>
      </c>
      <c r="C133" s="49">
        <v>0</v>
      </c>
      <c r="D133" s="304">
        <v>0</v>
      </c>
      <c r="K133" s="49"/>
      <c r="L133" s="471"/>
      <c r="N133" s="245"/>
      <c r="P133" s="72"/>
      <c r="Q133" s="72"/>
      <c r="R133" s="72"/>
      <c r="S133" s="72"/>
      <c r="T133" s="313"/>
      <c r="U133" s="602" t="s">
        <v>171</v>
      </c>
      <c r="V133" s="603">
        <v>349</v>
      </c>
      <c r="W133" s="603">
        <v>4104286126.94063</v>
      </c>
      <c r="X133" s="289"/>
      <c r="Y133" s="23"/>
      <c r="Z133" s="23"/>
      <c r="AA133" s="23"/>
      <c r="AB133" s="23"/>
      <c r="AC133" s="246"/>
      <c r="AD133" s="224"/>
      <c r="AE133" s="224"/>
      <c r="AF133" s="224"/>
    </row>
    <row r="134" spans="1:32" s="52" customFormat="1" ht="15" customHeight="1" x14ac:dyDescent="0.25">
      <c r="A134" s="53"/>
      <c r="B134" s="247" t="s">
        <v>6</v>
      </c>
      <c r="C134" s="103">
        <f>SUM(C127:C133)</f>
        <v>2103</v>
      </c>
      <c r="D134" s="97">
        <f>SUM(D127:D133)</f>
        <v>19187.660094100629</v>
      </c>
      <c r="K134" s="49"/>
      <c r="L134" s="471"/>
      <c r="P134" s="72"/>
      <c r="Q134" s="72"/>
      <c r="R134" s="72"/>
      <c r="S134" s="72"/>
      <c r="T134" s="313"/>
      <c r="U134" s="419" t="s">
        <v>6</v>
      </c>
      <c r="V134" s="420">
        <f>SUM(V127:V133)</f>
        <v>2103</v>
      </c>
      <c r="W134" s="418">
        <f>SUM(W127:W133)</f>
        <v>19187660094.100632</v>
      </c>
      <c r="X134" s="289"/>
      <c r="Y134" s="23"/>
      <c r="Z134" s="23"/>
      <c r="AA134" s="23"/>
      <c r="AB134" s="23"/>
      <c r="AC134" s="246"/>
      <c r="AD134" s="224"/>
      <c r="AE134" s="224"/>
      <c r="AF134" s="224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4"/>
      <c r="AE135" s="224"/>
      <c r="AF135" s="224"/>
    </row>
    <row r="136" spans="1:32" ht="15" customHeight="1" x14ac:dyDescent="0.2">
      <c r="A136" s="35"/>
      <c r="F136" s="303"/>
      <c r="G136" s="13"/>
      <c r="H136" s="13"/>
      <c r="I136" s="13"/>
      <c r="P136" s="28"/>
      <c r="Q136" s="28"/>
      <c r="R136" s="28"/>
      <c r="S136" s="28"/>
      <c r="U136" s="330"/>
      <c r="V136" s="330"/>
      <c r="W136" s="330"/>
      <c r="Z136" s="20"/>
    </row>
    <row r="137" spans="1:32" ht="15" customHeight="1" x14ac:dyDescent="0.2">
      <c r="A137" s="35"/>
      <c r="F137" s="115"/>
      <c r="G137" s="13"/>
      <c r="H137" s="13"/>
      <c r="I137" s="13"/>
      <c r="U137" s="330"/>
      <c r="V137" s="330"/>
      <c r="W137" s="330"/>
      <c r="Z137" s="20"/>
    </row>
    <row r="138" spans="1:32" ht="26.25" customHeight="1" x14ac:dyDescent="0.2">
      <c r="A138" s="32"/>
      <c r="B138" s="616" t="s">
        <v>228</v>
      </c>
      <c r="C138" s="616"/>
      <c r="D138" s="616"/>
      <c r="G138" s="13"/>
      <c r="H138" s="13"/>
      <c r="I138" s="13"/>
      <c r="U138" s="330"/>
      <c r="V138" s="330"/>
      <c r="W138" s="330"/>
      <c r="Z138" s="20"/>
    </row>
    <row r="139" spans="1:32" x14ac:dyDescent="0.2">
      <c r="A139" s="35"/>
      <c r="G139" s="13"/>
      <c r="H139" s="13"/>
      <c r="I139" s="13"/>
      <c r="U139" s="330"/>
      <c r="V139" s="330"/>
      <c r="W139" s="330"/>
      <c r="Z139" s="20"/>
    </row>
    <row r="140" spans="1:32" ht="15" customHeight="1" x14ac:dyDescent="0.2">
      <c r="A140" s="35"/>
      <c r="B140" s="161" t="s">
        <v>24</v>
      </c>
      <c r="C140" s="95" t="s">
        <v>3</v>
      </c>
      <c r="D140" s="158" t="s">
        <v>165</v>
      </c>
      <c r="G140" s="13"/>
      <c r="H140" s="13"/>
      <c r="I140" s="13"/>
      <c r="W140" s="310"/>
      <c r="Z140" s="20"/>
      <c r="AB140" s="27"/>
    </row>
    <row r="141" spans="1:32" ht="30" customHeight="1" x14ac:dyDescent="0.25">
      <c r="A141" s="35"/>
      <c r="B141" s="50" t="s">
        <v>26</v>
      </c>
      <c r="C141" s="49">
        <f>V142</f>
        <v>1266</v>
      </c>
      <c r="D141" s="304">
        <f>W142/1000000</f>
        <v>12224.88461827</v>
      </c>
      <c r="G141" s="13"/>
      <c r="H141" s="13"/>
      <c r="I141" s="13"/>
      <c r="U141" s="597" t="s">
        <v>25</v>
      </c>
      <c r="V141" s="597" t="s">
        <v>299</v>
      </c>
      <c r="W141" s="597" t="s">
        <v>44</v>
      </c>
      <c r="AB141" s="27"/>
    </row>
    <row r="142" spans="1:32" ht="30" customHeight="1" x14ac:dyDescent="0.25">
      <c r="A142" s="35"/>
      <c r="B142" s="50" t="s">
        <v>27</v>
      </c>
      <c r="C142" s="49">
        <f>V143</f>
        <v>837</v>
      </c>
      <c r="D142" s="304">
        <f>W143/1000000</f>
        <v>6962.7754758299998</v>
      </c>
      <c r="G142" s="13"/>
      <c r="H142" s="13"/>
      <c r="I142" s="13"/>
      <c r="O142" s="27"/>
      <c r="P142" s="21"/>
      <c r="Q142" s="21"/>
      <c r="R142" s="21"/>
      <c r="S142" s="21"/>
      <c r="T142" s="313"/>
      <c r="U142" s="598" t="s">
        <v>163</v>
      </c>
      <c r="V142" s="599">
        <v>1266</v>
      </c>
      <c r="W142" s="600">
        <v>12224884618.27</v>
      </c>
      <c r="AB142" s="27"/>
    </row>
    <row r="143" spans="1:32" ht="30" customHeight="1" x14ac:dyDescent="0.25">
      <c r="A143" s="35"/>
      <c r="B143" s="50" t="s">
        <v>230</v>
      </c>
      <c r="C143" s="49">
        <f>V144</f>
        <v>0</v>
      </c>
      <c r="D143" s="304">
        <f>W144/1000000</f>
        <v>0</v>
      </c>
      <c r="G143" s="13"/>
      <c r="H143" s="13"/>
      <c r="I143" s="13"/>
      <c r="O143" s="112"/>
      <c r="P143" s="21"/>
      <c r="Q143" s="21"/>
      <c r="R143" s="21"/>
      <c r="S143" s="21"/>
      <c r="T143" s="313"/>
      <c r="U143" s="598" t="s">
        <v>162</v>
      </c>
      <c r="V143" s="599">
        <v>837</v>
      </c>
      <c r="W143" s="600">
        <v>6962775475.8299999</v>
      </c>
      <c r="AB143" s="27"/>
    </row>
    <row r="144" spans="1:32" ht="15" customHeight="1" x14ac:dyDescent="0.2">
      <c r="A144" s="35"/>
      <c r="B144" s="161" t="s">
        <v>6</v>
      </c>
      <c r="C144" s="103">
        <f>SUM(C141:C143)</f>
        <v>2103</v>
      </c>
      <c r="D144" s="97">
        <f>SUM(D141:D143)</f>
        <v>19187.6600941</v>
      </c>
      <c r="G144" s="13"/>
      <c r="H144" s="13"/>
      <c r="I144" s="13"/>
      <c r="O144" s="112"/>
      <c r="P144" s="21"/>
      <c r="Q144" s="21"/>
      <c r="R144" s="21"/>
      <c r="S144" s="21"/>
      <c r="T144" s="313"/>
      <c r="U144" s="421" t="s">
        <v>161</v>
      </c>
      <c r="V144" s="422">
        <v>0</v>
      </c>
      <c r="W144" s="423">
        <v>0</v>
      </c>
      <c r="AB144" s="27"/>
    </row>
    <row r="145" spans="1:27" ht="15" customHeight="1" x14ac:dyDescent="0.2">
      <c r="A145" s="35"/>
      <c r="B145" s="50"/>
      <c r="C145" s="79"/>
      <c r="D145" s="4"/>
      <c r="G145" s="13"/>
      <c r="H145" s="13"/>
      <c r="I145" s="13"/>
      <c r="T145" s="320"/>
      <c r="U145" s="419" t="s">
        <v>6</v>
      </c>
      <c r="V145" s="422">
        <f>SUM(V142:V144)</f>
        <v>2103</v>
      </c>
      <c r="W145" s="423">
        <f>SUM(W142:W144)</f>
        <v>19187660094.099998</v>
      </c>
    </row>
    <row r="146" spans="1:27" ht="15" customHeight="1" x14ac:dyDescent="0.2">
      <c r="A146" s="35"/>
      <c r="B146" s="628" t="s">
        <v>229</v>
      </c>
      <c r="C146" s="628"/>
      <c r="D146" s="628"/>
      <c r="G146" s="13"/>
      <c r="H146" s="13"/>
      <c r="I146" s="13"/>
      <c r="W146" s="310"/>
      <c r="Z146" s="20"/>
    </row>
    <row r="147" spans="1:27" ht="29.25" customHeight="1" x14ac:dyDescent="0.2">
      <c r="A147" s="35"/>
      <c r="B147" s="628"/>
      <c r="C147" s="628"/>
      <c r="D147" s="628"/>
      <c r="F147" s="116"/>
      <c r="G147" s="13"/>
      <c r="H147" s="13"/>
      <c r="I147" s="13"/>
      <c r="T147" s="321"/>
      <c r="X147" s="290"/>
      <c r="Z147" s="20"/>
    </row>
    <row r="148" spans="1:27" ht="18" customHeight="1" x14ac:dyDescent="0.2">
      <c r="A148" s="35"/>
      <c r="B148" s="628"/>
      <c r="C148" s="628"/>
      <c r="D148" s="628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28"/>
      <c r="D150" s="112"/>
      <c r="H150" s="117"/>
      <c r="I150" s="114"/>
      <c r="Z150" s="20"/>
    </row>
    <row r="151" spans="1:27" ht="18" customHeight="1" x14ac:dyDescent="0.2">
      <c r="A151" s="35"/>
      <c r="B151" s="9"/>
      <c r="C151" s="50"/>
      <c r="D151" s="112"/>
      <c r="H151" s="117"/>
      <c r="I151" s="114"/>
      <c r="Z151" s="20"/>
    </row>
    <row r="152" spans="1:27" ht="18" customHeight="1" x14ac:dyDescent="0.2">
      <c r="A152" s="35"/>
      <c r="B152" s="9"/>
      <c r="C152" s="50"/>
      <c r="D152" s="112"/>
      <c r="H152" s="117"/>
      <c r="I152" s="114"/>
      <c r="Z152" s="20"/>
    </row>
    <row r="153" spans="1:27" ht="18" customHeight="1" x14ac:dyDescent="0.2">
      <c r="A153" s="35"/>
      <c r="B153" s="9"/>
      <c r="C153" s="50"/>
      <c r="D153" s="11"/>
      <c r="H153" s="117"/>
      <c r="I153" s="13"/>
      <c r="Z153" s="20"/>
    </row>
    <row r="154" spans="1:27" ht="26.25" customHeight="1" x14ac:dyDescent="0.2">
      <c r="A154" s="32"/>
      <c r="B154" s="642" t="s">
        <v>256</v>
      </c>
      <c r="C154" s="643"/>
      <c r="D154" s="643"/>
      <c r="I154" s="13"/>
      <c r="T154" s="331"/>
      <c r="U154" s="332"/>
      <c r="V154" s="333"/>
      <c r="W154" s="310"/>
    </row>
    <row r="155" spans="1:27" ht="15" customHeight="1" x14ac:dyDescent="0.2">
      <c r="A155" s="35"/>
      <c r="D155" s="17"/>
      <c r="I155" s="13"/>
      <c r="T155" s="331"/>
      <c r="U155" s="454" t="s">
        <v>58</v>
      </c>
      <c r="V155" s="455" t="s">
        <v>59</v>
      </c>
      <c r="W155" s="456" t="s">
        <v>44</v>
      </c>
    </row>
    <row r="156" spans="1:27" ht="15" customHeight="1" x14ac:dyDescent="0.2">
      <c r="A156" s="32"/>
      <c r="B156" s="256" t="s">
        <v>190</v>
      </c>
      <c r="C156" s="255" t="s">
        <v>3</v>
      </c>
      <c r="D156" s="257" t="s">
        <v>165</v>
      </c>
      <c r="F156" s="23"/>
      <c r="G156" s="23"/>
      <c r="I156" s="13"/>
      <c r="T156" s="313">
        <f>+C157/C161</f>
        <v>0.53352353780313833</v>
      </c>
      <c r="U156" s="549" t="s">
        <v>304</v>
      </c>
      <c r="V156">
        <v>1122</v>
      </c>
      <c r="W156">
        <v>9981315240.2034016</v>
      </c>
    </row>
    <row r="157" spans="1:27" ht="30" customHeight="1" x14ac:dyDescent="0.2">
      <c r="A157" s="35"/>
      <c r="B157" s="104" t="s">
        <v>186</v>
      </c>
      <c r="C157" s="49">
        <f>+V156</f>
        <v>1122</v>
      </c>
      <c r="D157" s="304">
        <f>W156/1000000</f>
        <v>9981.3152402034011</v>
      </c>
      <c r="F157" s="23"/>
      <c r="G157" s="23"/>
      <c r="I157" s="13"/>
      <c r="T157" s="313">
        <f>+C158/C161</f>
        <v>0.367094626723728</v>
      </c>
      <c r="U157" s="549" t="s">
        <v>305</v>
      </c>
      <c r="V157">
        <v>772</v>
      </c>
      <c r="W157">
        <v>7018941006.725173</v>
      </c>
    </row>
    <row r="158" spans="1:27" s="52" customFormat="1" ht="30" customHeight="1" x14ac:dyDescent="0.2">
      <c r="A158" s="53"/>
      <c r="B158" s="104" t="s">
        <v>187</v>
      </c>
      <c r="C158" s="49">
        <f>+V157</f>
        <v>772</v>
      </c>
      <c r="D158" s="304">
        <f>W157/1000000</f>
        <v>7018.9410067251729</v>
      </c>
      <c r="L158" s="471"/>
      <c r="P158" s="72"/>
      <c r="Q158" s="72"/>
      <c r="R158" s="72"/>
      <c r="S158" s="72"/>
      <c r="T158" s="313">
        <f>+C159/C161</f>
        <v>9.9381835473133617E-2</v>
      </c>
      <c r="U158" s="549" t="s">
        <v>306</v>
      </c>
      <c r="V158">
        <v>209</v>
      </c>
      <c r="W158">
        <v>2187403847.17205</v>
      </c>
      <c r="X158" s="309"/>
      <c r="Y158" s="23"/>
      <c r="Z158" s="23"/>
      <c r="AA158" s="23"/>
    </row>
    <row r="159" spans="1:27" s="52" customFormat="1" ht="30" customHeight="1" x14ac:dyDescent="0.2">
      <c r="A159" s="53"/>
      <c r="B159" s="104" t="s">
        <v>185</v>
      </c>
      <c r="C159" s="49">
        <f>+V158</f>
        <v>209</v>
      </c>
      <c r="D159" s="304">
        <f>W158/1000000</f>
        <v>2187.4038471720501</v>
      </c>
      <c r="L159" s="471"/>
      <c r="P159" s="72"/>
      <c r="Q159" s="72"/>
      <c r="R159" s="72"/>
      <c r="S159" s="72"/>
      <c r="T159" s="313">
        <f>+C160/C161</f>
        <v>0</v>
      </c>
      <c r="U159" s="336" t="s">
        <v>231</v>
      </c>
      <c r="V159" s="462">
        <v>0</v>
      </c>
      <c r="W159" s="338">
        <v>0</v>
      </c>
      <c r="X159" s="309"/>
      <c r="Y159" s="23"/>
      <c r="Z159" s="23"/>
      <c r="AA159" s="23"/>
    </row>
    <row r="160" spans="1:27" s="52" customFormat="1" ht="30" customHeight="1" x14ac:dyDescent="0.2">
      <c r="A160" s="53"/>
      <c r="B160" s="104" t="s">
        <v>231</v>
      </c>
      <c r="C160" s="49">
        <f>+V159</f>
        <v>0</v>
      </c>
      <c r="D160" s="304">
        <f>W159</f>
        <v>0</v>
      </c>
      <c r="L160" s="471"/>
      <c r="P160" s="72"/>
      <c r="Q160" s="72"/>
      <c r="R160" s="72"/>
      <c r="S160" s="72"/>
      <c r="T160" s="337">
        <f>SUM(T156:T159)</f>
        <v>0.99999999999999989</v>
      </c>
      <c r="U160" s="459" t="s">
        <v>6</v>
      </c>
      <c r="V160" s="460">
        <f>SUM(V156:V159)</f>
        <v>2103</v>
      </c>
      <c r="W160" s="461">
        <f>SUM(W156:W159)</f>
        <v>19187660094.100624</v>
      </c>
      <c r="X160" s="309"/>
      <c r="Y160" s="23"/>
      <c r="Z160" s="23"/>
      <c r="AA160" s="23"/>
    </row>
    <row r="161" spans="1:31" s="52" customFormat="1" ht="15" customHeight="1" x14ac:dyDescent="0.2">
      <c r="A161" s="53"/>
      <c r="B161" s="258" t="s">
        <v>6</v>
      </c>
      <c r="C161" s="259">
        <f>SUM(C157:C160)</f>
        <v>2103</v>
      </c>
      <c r="D161" s="260">
        <f>SUM(D157:D160)</f>
        <v>19187.660094100622</v>
      </c>
      <c r="L161" s="471"/>
      <c r="P161" s="187"/>
      <c r="Q161" s="187"/>
      <c r="R161" s="187"/>
      <c r="S161" s="187"/>
      <c r="T161" s="338">
        <f>+D161-D398</f>
        <v>11723.691198210621</v>
      </c>
      <c r="U161" s="457"/>
      <c r="V161" s="458"/>
      <c r="W161" s="453"/>
      <c r="X161" s="309"/>
      <c r="Y161" s="23"/>
      <c r="Z161" s="23"/>
      <c r="AA161" s="23"/>
    </row>
    <row r="162" spans="1:31" ht="15" customHeight="1" x14ac:dyDescent="0.2">
      <c r="A162" s="35"/>
      <c r="C162" s="85"/>
      <c r="D162" s="85"/>
      <c r="E162" s="85"/>
      <c r="F162" s="23"/>
      <c r="G162" s="23"/>
      <c r="I162" s="13"/>
      <c r="U162" s="332"/>
      <c r="V162" s="333"/>
      <c r="W162" s="310"/>
    </row>
    <row r="163" spans="1:31" ht="15" customHeight="1" x14ac:dyDescent="0.2">
      <c r="A163" s="35"/>
      <c r="B163" s="85"/>
      <c r="C163" s="85"/>
      <c r="D163" s="85"/>
      <c r="E163" s="85"/>
      <c r="F163" s="23"/>
      <c r="G163" s="23"/>
      <c r="I163" s="13"/>
      <c r="T163" s="331"/>
      <c r="U163" s="332"/>
      <c r="V163" s="333"/>
      <c r="W163" s="310"/>
    </row>
    <row r="164" spans="1:31" s="448" customFormat="1" ht="25.5" customHeight="1" x14ac:dyDescent="0.2">
      <c r="A164" s="446"/>
      <c r="B164" s="627" t="s">
        <v>325</v>
      </c>
      <c r="C164" s="627"/>
      <c r="D164" s="627"/>
      <c r="E164" s="447"/>
      <c r="F164" s="447"/>
      <c r="G164" s="447"/>
      <c r="H164" s="447"/>
      <c r="I164" s="447"/>
      <c r="L164" s="472"/>
      <c r="P164" s="449"/>
      <c r="Q164" s="449"/>
      <c r="R164" s="449"/>
      <c r="S164" s="449"/>
      <c r="T164" s="450"/>
      <c r="U164" s="444"/>
      <c r="V164" s="444"/>
      <c r="W164" s="444"/>
      <c r="X164" s="444"/>
    </row>
    <row r="165" spans="1:31" s="13" customFormat="1" ht="54" customHeight="1" x14ac:dyDescent="0.2">
      <c r="A165" s="441"/>
      <c r="B165" s="627" t="s">
        <v>229</v>
      </c>
      <c r="C165" s="627"/>
      <c r="D165" s="627"/>
      <c r="E165" s="306"/>
      <c r="F165" s="306"/>
      <c r="G165" s="306"/>
      <c r="H165" s="306"/>
      <c r="I165" s="306"/>
      <c r="J165" s="306"/>
      <c r="K165" s="306"/>
      <c r="L165" s="473"/>
      <c r="P165" s="442"/>
      <c r="Q165" s="442"/>
      <c r="R165" s="442"/>
      <c r="S165" s="442"/>
      <c r="T165" s="443"/>
      <c r="U165" s="445"/>
      <c r="V165" s="445"/>
      <c r="W165" s="452"/>
      <c r="X165" s="445"/>
    </row>
    <row r="166" spans="1:31" ht="23.25" customHeight="1" x14ac:dyDescent="0.2">
      <c r="A166" s="35"/>
      <c r="B166" s="451"/>
      <c r="C166" s="451"/>
      <c r="D166" s="451"/>
      <c r="E166" s="451"/>
      <c r="F166" s="85"/>
      <c r="G166" s="306"/>
      <c r="H166" s="306"/>
      <c r="I166" s="306"/>
      <c r="J166" s="306"/>
      <c r="K166" s="306"/>
      <c r="L166" s="473"/>
      <c r="T166" s="331"/>
      <c r="U166" s="326"/>
      <c r="V166" s="326"/>
      <c r="W166" s="339"/>
    </row>
    <row r="167" spans="1:31" ht="26.25" customHeight="1" x14ac:dyDescent="0.2">
      <c r="A167" s="32"/>
      <c r="B167" s="622" t="s">
        <v>257</v>
      </c>
      <c r="C167" s="622"/>
      <c r="D167" s="622"/>
      <c r="I167" s="17"/>
      <c r="T167" s="331"/>
      <c r="U167" s="340"/>
      <c r="V167" s="340"/>
      <c r="W167" s="340"/>
    </row>
    <row r="168" spans="1:31" ht="15" customHeight="1" x14ac:dyDescent="0.2">
      <c r="A168" s="35"/>
      <c r="D168" s="17"/>
      <c r="I168" s="17"/>
      <c r="T168" s="331"/>
      <c r="U168" s="340"/>
      <c r="V168" s="340"/>
      <c r="W168" s="340"/>
    </row>
    <row r="169" spans="1:31" ht="32.25" customHeight="1" x14ac:dyDescent="0.2">
      <c r="A169" s="35"/>
      <c r="B169" s="463" t="s">
        <v>207</v>
      </c>
      <c r="C169" s="615" t="s">
        <v>186</v>
      </c>
      <c r="D169" s="615"/>
      <c r="E169" s="615" t="s">
        <v>187</v>
      </c>
      <c r="F169" s="615"/>
      <c r="G169" s="615" t="s">
        <v>185</v>
      </c>
      <c r="H169" s="615"/>
      <c r="I169" s="615" t="s">
        <v>189</v>
      </c>
      <c r="J169" s="615"/>
      <c r="K169" s="615" t="s">
        <v>6</v>
      </c>
      <c r="L169" s="615"/>
      <c r="T169" s="341"/>
      <c r="U169" s="633"/>
      <c r="V169" s="633"/>
      <c r="W169" s="633"/>
      <c r="X169" s="633"/>
      <c r="Y169" s="631"/>
      <c r="Z169" s="631"/>
      <c r="AA169" s="631"/>
      <c r="AB169" s="631"/>
      <c r="AC169" s="632"/>
      <c r="AD169" s="632"/>
    </row>
    <row r="170" spans="1:31" ht="15" customHeight="1" x14ac:dyDescent="0.2">
      <c r="A170" s="35"/>
      <c r="B170" s="464" t="s">
        <v>19</v>
      </c>
      <c r="C170" s="464" t="s">
        <v>59</v>
      </c>
      <c r="D170" s="465" t="s">
        <v>44</v>
      </c>
      <c r="E170" s="464" t="s">
        <v>59</v>
      </c>
      <c r="F170" s="465" t="s">
        <v>44</v>
      </c>
      <c r="G170" s="464" t="s">
        <v>59</v>
      </c>
      <c r="H170" s="465" t="s">
        <v>44</v>
      </c>
      <c r="I170" s="464" t="s">
        <v>59</v>
      </c>
      <c r="J170" s="465" t="s">
        <v>44</v>
      </c>
      <c r="K170" s="466" t="s">
        <v>59</v>
      </c>
      <c r="L170" s="474" t="s">
        <v>44</v>
      </c>
      <c r="T170" s="342"/>
      <c r="U170" s="342"/>
      <c r="V170" s="343"/>
      <c r="W170" s="342"/>
      <c r="X170" s="343"/>
      <c r="Y170" s="232"/>
      <c r="Z170" s="233"/>
      <c r="AA170" s="232"/>
      <c r="AB170" s="233"/>
      <c r="AC170" s="234"/>
      <c r="AD170" s="235"/>
    </row>
    <row r="171" spans="1:31" s="59" customFormat="1" ht="31.5" customHeight="1" x14ac:dyDescent="0.2">
      <c r="A171" s="68"/>
      <c r="B171" s="248" t="s">
        <v>208</v>
      </c>
      <c r="C171" s="249">
        <v>28</v>
      </c>
      <c r="D171" s="250">
        <v>180.74600000000001</v>
      </c>
      <c r="E171" s="251">
        <v>108</v>
      </c>
      <c r="F171" s="252">
        <v>730.48199999999997</v>
      </c>
      <c r="G171" s="251">
        <v>22</v>
      </c>
      <c r="H171" s="252">
        <v>154.29400000000001</v>
      </c>
      <c r="I171" s="251">
        <v>0</v>
      </c>
      <c r="J171" s="253">
        <v>0</v>
      </c>
      <c r="K171" s="251">
        <v>158</v>
      </c>
      <c r="L171" s="252">
        <f>D171+F171+H171</f>
        <v>1065.5219999999999</v>
      </c>
      <c r="P171" s="119"/>
      <c r="Q171" s="119"/>
      <c r="R171" s="119"/>
      <c r="S171" s="119"/>
      <c r="T171" s="344"/>
      <c r="U171" s="345"/>
      <c r="V171" s="346"/>
      <c r="W171" s="345"/>
      <c r="X171" s="346"/>
      <c r="Y171" s="236"/>
      <c r="Z171" s="237"/>
      <c r="AA171" s="236"/>
      <c r="AB171" s="238"/>
      <c r="AC171" s="238"/>
      <c r="AD171" s="93"/>
      <c r="AE171" s="93"/>
    </row>
    <row r="172" spans="1:31" s="59" customFormat="1" ht="25.5" x14ac:dyDescent="0.2">
      <c r="A172" s="68"/>
      <c r="B172" s="248" t="s">
        <v>209</v>
      </c>
      <c r="C172" s="249">
        <v>221</v>
      </c>
      <c r="D172" s="250">
        <v>2419.8033489234112</v>
      </c>
      <c r="E172" s="251">
        <v>112</v>
      </c>
      <c r="F172" s="252">
        <v>1420.0468927151696</v>
      </c>
      <c r="G172" s="251">
        <v>16</v>
      </c>
      <c r="H172" s="252">
        <v>264.43588530204994</v>
      </c>
      <c r="I172" s="251">
        <v>0</v>
      </c>
      <c r="J172" s="253">
        <v>0</v>
      </c>
      <c r="K172" s="251">
        <v>349</v>
      </c>
      <c r="L172" s="252">
        <f t="shared" ref="L172:L179" si="10">D172+F172+H172</f>
        <v>4104.2861269406312</v>
      </c>
      <c r="P172" s="119"/>
      <c r="Q172" s="119"/>
      <c r="R172" s="119"/>
      <c r="S172" s="119"/>
      <c r="T172" s="344"/>
      <c r="U172" s="345"/>
      <c r="V172" s="346"/>
      <c r="W172" s="345"/>
      <c r="X172" s="346"/>
      <c r="Y172" s="236"/>
      <c r="Z172" s="237"/>
      <c r="AA172" s="236"/>
      <c r="AB172" s="238"/>
      <c r="AC172" s="238"/>
      <c r="AD172" s="93"/>
      <c r="AE172" s="93"/>
    </row>
    <row r="173" spans="1:31" s="59" customFormat="1" ht="51" x14ac:dyDescent="0.2">
      <c r="A173" s="68"/>
      <c r="B173" s="248" t="s">
        <v>277</v>
      </c>
      <c r="C173" s="249">
        <v>0</v>
      </c>
      <c r="D173" s="250">
        <v>0</v>
      </c>
      <c r="E173" s="251">
        <v>0</v>
      </c>
      <c r="F173" s="252">
        <v>0</v>
      </c>
      <c r="G173" s="251">
        <v>0</v>
      </c>
      <c r="H173" s="252">
        <v>0</v>
      </c>
      <c r="I173" s="251">
        <v>0</v>
      </c>
      <c r="J173" s="253">
        <v>0</v>
      </c>
      <c r="K173" s="251">
        <v>0</v>
      </c>
      <c r="L173" s="252">
        <f t="shared" si="10"/>
        <v>0</v>
      </c>
      <c r="N173" s="221"/>
      <c r="P173" s="119"/>
      <c r="Q173" s="119"/>
      <c r="R173" s="119"/>
      <c r="S173" s="119"/>
      <c r="T173" s="344"/>
      <c r="U173" s="345"/>
      <c r="V173" s="346"/>
      <c r="W173" s="345"/>
      <c r="X173" s="346"/>
      <c r="Y173" s="236"/>
      <c r="Z173" s="237"/>
      <c r="AA173" s="236"/>
      <c r="AB173" s="238"/>
      <c r="AC173" s="238"/>
      <c r="AD173" s="93"/>
      <c r="AE173" s="93"/>
    </row>
    <row r="174" spans="1:31" s="59" customFormat="1" ht="25.5" x14ac:dyDescent="0.2">
      <c r="A174" s="68"/>
      <c r="B174" s="248" t="s">
        <v>210</v>
      </c>
      <c r="C174" s="249">
        <v>147</v>
      </c>
      <c r="D174" s="250">
        <v>2176.3042317300001</v>
      </c>
      <c r="E174" s="251">
        <v>71</v>
      </c>
      <c r="F174" s="252">
        <v>1240.0075796800002</v>
      </c>
      <c r="G174" s="251">
        <v>4</v>
      </c>
      <c r="H174" s="252">
        <v>89.664961869999999</v>
      </c>
      <c r="I174" s="251">
        <v>0</v>
      </c>
      <c r="J174" s="253">
        <v>0</v>
      </c>
      <c r="K174" s="251">
        <v>222</v>
      </c>
      <c r="L174" s="252">
        <f t="shared" si="10"/>
        <v>3505.9767732800001</v>
      </c>
      <c r="P174" s="119"/>
      <c r="Q174" s="119"/>
      <c r="R174" s="119"/>
      <c r="S174" s="119"/>
      <c r="T174" s="344"/>
      <c r="U174" s="345"/>
      <c r="V174" s="346"/>
      <c r="W174" s="345"/>
      <c r="X174" s="346"/>
      <c r="Y174" s="236"/>
      <c r="Z174" s="237"/>
      <c r="AA174" s="236"/>
      <c r="AB174" s="238"/>
      <c r="AC174" s="238"/>
      <c r="AD174" s="93"/>
      <c r="AE174" s="93"/>
    </row>
    <row r="175" spans="1:31" s="59" customFormat="1" ht="22.5" customHeight="1" x14ac:dyDescent="0.2">
      <c r="A175" s="68"/>
      <c r="B175" s="248" t="s">
        <v>211</v>
      </c>
      <c r="C175" s="249">
        <v>700</v>
      </c>
      <c r="D175" s="250">
        <v>4962.1096595500003</v>
      </c>
      <c r="E175" s="251">
        <v>471</v>
      </c>
      <c r="F175" s="252">
        <v>3532.97853433</v>
      </c>
      <c r="G175" s="251">
        <v>163</v>
      </c>
      <c r="H175" s="252">
        <v>1647.12</v>
      </c>
      <c r="I175" s="251">
        <v>0</v>
      </c>
      <c r="J175" s="253">
        <v>0</v>
      </c>
      <c r="K175" s="251">
        <v>1334</v>
      </c>
      <c r="L175" s="252">
        <f t="shared" si="10"/>
        <v>10142.20819388</v>
      </c>
      <c r="P175" s="119"/>
      <c r="Q175" s="119"/>
      <c r="R175" s="119"/>
      <c r="S175" s="119"/>
      <c r="T175" s="344"/>
      <c r="U175" s="345"/>
      <c r="V175" s="346"/>
      <c r="W175" s="345"/>
      <c r="X175" s="346"/>
      <c r="Y175" s="236"/>
      <c r="Z175" s="237"/>
      <c r="AA175" s="236"/>
      <c r="AB175" s="238"/>
      <c r="AC175" s="238"/>
      <c r="AD175" s="93"/>
      <c r="AE175" s="93"/>
    </row>
    <row r="176" spans="1:31" s="59" customFormat="1" ht="38.25" x14ac:dyDescent="0.2">
      <c r="A176" s="68"/>
      <c r="B176" s="248" t="s">
        <v>212</v>
      </c>
      <c r="C176" s="249">
        <v>5</v>
      </c>
      <c r="D176" s="250">
        <v>41.865000000000002</v>
      </c>
      <c r="E176" s="251">
        <v>1</v>
      </c>
      <c r="F176" s="252">
        <v>10.65</v>
      </c>
      <c r="G176" s="251">
        <v>2</v>
      </c>
      <c r="H176" s="252">
        <v>14.2</v>
      </c>
      <c r="I176" s="251">
        <v>0</v>
      </c>
      <c r="J176" s="253">
        <v>0</v>
      </c>
      <c r="K176" s="251">
        <v>8</v>
      </c>
      <c r="L176" s="252">
        <f>D176+F176+H176</f>
        <v>66.715000000000003</v>
      </c>
      <c r="N176" s="221"/>
      <c r="P176" s="119"/>
      <c r="Q176" s="119"/>
      <c r="R176" s="119"/>
      <c r="S176" s="119"/>
      <c r="T176" s="344"/>
      <c r="U176" s="345"/>
      <c r="V176" s="346"/>
      <c r="W176" s="345"/>
      <c r="X176" s="346"/>
      <c r="Y176" s="236"/>
      <c r="Z176" s="237"/>
      <c r="AA176" s="236"/>
      <c r="AB176" s="238"/>
      <c r="AC176" s="238"/>
      <c r="AD176" s="93"/>
      <c r="AE176" s="93"/>
    </row>
    <row r="177" spans="1:31" s="59" customFormat="1" ht="38.25" x14ac:dyDescent="0.2">
      <c r="A177" s="68"/>
      <c r="B177" s="248" t="s">
        <v>213</v>
      </c>
      <c r="C177" s="249">
        <v>21</v>
      </c>
      <c r="D177" s="250">
        <v>200.48699999999999</v>
      </c>
      <c r="E177" s="249">
        <v>9</v>
      </c>
      <c r="F177" s="252">
        <v>84.775999999999996</v>
      </c>
      <c r="G177" s="251">
        <v>2</v>
      </c>
      <c r="H177" s="250">
        <v>17.689</v>
      </c>
      <c r="I177" s="251">
        <v>0</v>
      </c>
      <c r="J177" s="253">
        <v>0</v>
      </c>
      <c r="K177" s="251">
        <v>32</v>
      </c>
      <c r="L177" s="252">
        <f t="shared" si="10"/>
        <v>302.952</v>
      </c>
      <c r="N177" s="221"/>
      <c r="P177" s="119"/>
      <c r="Q177" s="119"/>
      <c r="R177" s="119"/>
      <c r="S177" s="119"/>
      <c r="T177" s="344"/>
      <c r="U177" s="345"/>
      <c r="V177" s="346"/>
      <c r="W177" s="345"/>
      <c r="X177" s="346"/>
      <c r="Y177" s="236"/>
      <c r="Z177" s="237"/>
      <c r="AA177" s="236"/>
      <c r="AB177" s="238"/>
      <c r="AC177" s="238"/>
      <c r="AD177" s="93"/>
      <c r="AE177" s="93"/>
    </row>
    <row r="178" spans="1:31" s="59" customFormat="1" ht="38.25" x14ac:dyDescent="0.2">
      <c r="A178" s="68"/>
      <c r="B178" s="248" t="s">
        <v>311</v>
      </c>
      <c r="C178" s="281">
        <v>0</v>
      </c>
      <c r="D178" s="282">
        <v>0</v>
      </c>
      <c r="E178" s="281">
        <v>0</v>
      </c>
      <c r="F178" s="252">
        <v>0</v>
      </c>
      <c r="G178" s="251">
        <v>0</v>
      </c>
      <c r="H178" s="282">
        <v>0</v>
      </c>
      <c r="I178" s="251">
        <v>0</v>
      </c>
      <c r="J178" s="253">
        <v>0</v>
      </c>
      <c r="K178" s="251">
        <v>0</v>
      </c>
      <c r="L178" s="252">
        <f t="shared" si="10"/>
        <v>0</v>
      </c>
      <c r="N178" s="221"/>
      <c r="P178" s="119"/>
      <c r="Q178" s="119"/>
      <c r="R178" s="119"/>
      <c r="S178" s="119"/>
      <c r="T178" s="344"/>
      <c r="U178" s="345"/>
      <c r="V178" s="346"/>
      <c r="W178" s="345"/>
      <c r="X178" s="346"/>
      <c r="Y178" s="236"/>
      <c r="Z178" s="237"/>
      <c r="AA178" s="236"/>
      <c r="AB178" s="238"/>
      <c r="AC178" s="238"/>
      <c r="AD178" s="93"/>
      <c r="AE178" s="93"/>
    </row>
    <row r="179" spans="1:31" s="59" customFormat="1" ht="21" customHeight="1" x14ac:dyDescent="0.2">
      <c r="A179" s="68"/>
      <c r="B179" s="248" t="s">
        <v>278</v>
      </c>
      <c r="C179" s="251">
        <v>0</v>
      </c>
      <c r="D179" s="252">
        <v>0</v>
      </c>
      <c r="E179" s="251">
        <v>0</v>
      </c>
      <c r="F179" s="252">
        <v>0</v>
      </c>
      <c r="G179" s="251">
        <v>0</v>
      </c>
      <c r="H179" s="252">
        <v>0</v>
      </c>
      <c r="I179" s="251">
        <v>0</v>
      </c>
      <c r="J179" s="253">
        <v>0</v>
      </c>
      <c r="K179" s="251">
        <v>0</v>
      </c>
      <c r="L179" s="252">
        <f t="shared" si="10"/>
        <v>0</v>
      </c>
      <c r="P179" s="119"/>
      <c r="Q179" s="119"/>
      <c r="R179" s="119"/>
      <c r="S179" s="119"/>
      <c r="T179" s="344"/>
      <c r="U179" s="345"/>
      <c r="V179" s="346"/>
      <c r="W179" s="345"/>
      <c r="X179" s="346"/>
      <c r="Y179" s="236"/>
      <c r="Z179" s="237"/>
      <c r="AA179" s="236"/>
      <c r="AB179" s="237"/>
      <c r="AC179" s="238"/>
      <c r="AD179" s="93"/>
      <c r="AE179" s="93"/>
    </row>
    <row r="180" spans="1:31" s="59" customFormat="1" ht="22.5" customHeight="1" x14ac:dyDescent="0.2">
      <c r="A180" s="68"/>
      <c r="B180" s="213" t="s">
        <v>276</v>
      </c>
      <c r="C180" s="214">
        <f t="shared" ref="C180:L180" si="11">SUM(C171:C179)</f>
        <v>1122</v>
      </c>
      <c r="D180" s="215">
        <f t="shared" si="11"/>
        <v>9981.3152402034102</v>
      </c>
      <c r="E180" s="214">
        <f t="shared" si="11"/>
        <v>772</v>
      </c>
      <c r="F180" s="215">
        <f t="shared" si="11"/>
        <v>7018.9410067251692</v>
      </c>
      <c r="G180" s="214">
        <f t="shared" si="11"/>
        <v>209</v>
      </c>
      <c r="H180" s="215">
        <f t="shared" si="11"/>
        <v>2187.4038471720496</v>
      </c>
      <c r="I180" s="214">
        <f t="shared" si="11"/>
        <v>0</v>
      </c>
      <c r="J180" s="216">
        <f t="shared" si="11"/>
        <v>0</v>
      </c>
      <c r="K180" s="268">
        <f>SUM(K171:K179)</f>
        <v>2103</v>
      </c>
      <c r="L180" s="216">
        <f t="shared" si="11"/>
        <v>19187.660094100633</v>
      </c>
      <c r="P180" s="119"/>
      <c r="Q180" s="119"/>
      <c r="R180" s="119"/>
      <c r="S180" s="119"/>
      <c r="T180" s="347"/>
      <c r="U180" s="348"/>
      <c r="V180" s="349"/>
      <c r="W180" s="348"/>
      <c r="X180" s="349"/>
      <c r="Y180" s="239"/>
      <c r="Z180" s="240"/>
      <c r="AA180" s="239"/>
      <c r="AB180" s="240"/>
      <c r="AC180" s="241"/>
      <c r="AD180" s="93"/>
      <c r="AE180" s="93"/>
    </row>
    <row r="181" spans="1:31" ht="18" hidden="1" customHeight="1" x14ac:dyDescent="0.2">
      <c r="A181" s="35"/>
      <c r="B181" s="9"/>
      <c r="C181" s="50"/>
      <c r="D181" s="11"/>
      <c r="H181" s="117"/>
      <c r="I181" s="114"/>
      <c r="Z181" s="20"/>
    </row>
    <row r="182" spans="1:31" ht="18" customHeight="1" x14ac:dyDescent="0.2">
      <c r="A182" s="35"/>
      <c r="B182" s="9"/>
      <c r="C182" s="57"/>
      <c r="D182" s="143"/>
      <c r="E182" s="120"/>
      <c r="G182" s="211"/>
      <c r="H182" s="117"/>
      <c r="I182" s="114"/>
      <c r="Z182" s="20"/>
      <c r="AC182" s="120"/>
    </row>
    <row r="183" spans="1:31" ht="26.25" customHeight="1" x14ac:dyDescent="0.2">
      <c r="A183" s="32"/>
      <c r="B183" s="623" t="s">
        <v>280</v>
      </c>
      <c r="C183" s="623"/>
      <c r="D183" s="623"/>
      <c r="F183" s="623" t="s">
        <v>246</v>
      </c>
      <c r="G183" s="623"/>
      <c r="H183" s="623"/>
      <c r="I183" s="623"/>
      <c r="J183" s="120"/>
      <c r="K183" s="120"/>
      <c r="Z183" s="20"/>
    </row>
    <row r="184" spans="1:31" ht="10.5" customHeight="1" x14ac:dyDescent="0.2">
      <c r="A184" s="32"/>
      <c r="B184" s="33"/>
      <c r="C184" s="40"/>
      <c r="F184" s="33"/>
      <c r="G184" s="40"/>
      <c r="I184" s="67"/>
      <c r="J184" s="120"/>
      <c r="K184" s="120"/>
      <c r="Z184" s="20"/>
    </row>
    <row r="185" spans="1:31" ht="25.5" x14ac:dyDescent="0.2">
      <c r="A185" s="35"/>
      <c r="B185" s="274" t="s">
        <v>28</v>
      </c>
      <c r="C185" s="275" t="s">
        <v>3</v>
      </c>
      <c r="D185" s="467" t="s">
        <v>165</v>
      </c>
      <c r="F185" s="274" t="s">
        <v>28</v>
      </c>
      <c r="G185" s="272" t="s">
        <v>247</v>
      </c>
      <c r="H185" s="273" t="s">
        <v>248</v>
      </c>
      <c r="I185" s="67"/>
      <c r="J185" s="217"/>
      <c r="K185" s="120"/>
      <c r="Z185" s="20"/>
    </row>
    <row r="186" spans="1:31" ht="21" customHeight="1" x14ac:dyDescent="0.25">
      <c r="A186" s="35"/>
      <c r="B186" s="50" t="s">
        <v>60</v>
      </c>
      <c r="C186" s="49">
        <v>0</v>
      </c>
      <c r="D186" s="304">
        <v>0</v>
      </c>
      <c r="F186" s="50" t="s">
        <v>60</v>
      </c>
      <c r="G186" s="49">
        <v>10</v>
      </c>
      <c r="H186" s="49">
        <v>0</v>
      </c>
      <c r="I186" s="67"/>
      <c r="J186" s="120"/>
      <c r="U186" s="596" t="s">
        <v>28</v>
      </c>
      <c r="V186" s="596" t="s">
        <v>5</v>
      </c>
      <c r="W186" s="596" t="s">
        <v>44</v>
      </c>
      <c r="Z186" s="20"/>
    </row>
    <row r="187" spans="1:31" ht="21" customHeight="1" x14ac:dyDescent="0.2">
      <c r="A187" s="35"/>
      <c r="B187" s="50" t="s">
        <v>33</v>
      </c>
      <c r="C187" s="49">
        <v>0</v>
      </c>
      <c r="D187" s="304">
        <v>0</v>
      </c>
      <c r="F187" s="50" t="s">
        <v>33</v>
      </c>
      <c r="G187" s="49">
        <v>30</v>
      </c>
      <c r="H187" s="49">
        <v>0</v>
      </c>
      <c r="I187" s="67"/>
      <c r="Z187" s="20"/>
    </row>
    <row r="188" spans="1:31" ht="21" hidden="1" customHeight="1" x14ac:dyDescent="0.2">
      <c r="A188" s="35"/>
      <c r="B188" s="50" t="s">
        <v>34</v>
      </c>
      <c r="C188" s="49">
        <v>0</v>
      </c>
      <c r="D188" s="304">
        <v>0</v>
      </c>
      <c r="F188" s="50" t="s">
        <v>34</v>
      </c>
      <c r="G188" s="49">
        <v>0</v>
      </c>
      <c r="H188" s="49">
        <v>0</v>
      </c>
      <c r="I188" s="67"/>
      <c r="Z188" s="20"/>
    </row>
    <row r="189" spans="1:31" ht="21" hidden="1" customHeight="1" x14ac:dyDescent="0.2">
      <c r="A189" s="35"/>
      <c r="B189" s="50" t="s">
        <v>35</v>
      </c>
      <c r="C189" s="49">
        <v>0</v>
      </c>
      <c r="D189" s="304">
        <v>0</v>
      </c>
      <c r="F189" s="50" t="s">
        <v>35</v>
      </c>
      <c r="G189" s="49">
        <v>0</v>
      </c>
      <c r="H189" s="49">
        <v>0</v>
      </c>
      <c r="I189" s="67"/>
      <c r="Z189" s="20"/>
    </row>
    <row r="190" spans="1:31" ht="21" hidden="1" customHeight="1" x14ac:dyDescent="0.2">
      <c r="A190" s="35"/>
      <c r="B190" s="50" t="s">
        <v>36</v>
      </c>
      <c r="C190" s="49">
        <v>0</v>
      </c>
      <c r="D190" s="304">
        <v>0</v>
      </c>
      <c r="F190" s="50" t="s">
        <v>36</v>
      </c>
      <c r="G190" s="49">
        <v>0</v>
      </c>
      <c r="H190" s="49">
        <v>0</v>
      </c>
      <c r="I190" s="67"/>
      <c r="Z190" s="20"/>
    </row>
    <row r="191" spans="1:31" ht="21" hidden="1" customHeight="1" x14ac:dyDescent="0.2">
      <c r="A191" s="35"/>
      <c r="B191" s="50" t="s">
        <v>32</v>
      </c>
      <c r="C191" s="49">
        <v>0</v>
      </c>
      <c r="D191" s="304">
        <v>0</v>
      </c>
      <c r="F191" s="50" t="s">
        <v>32</v>
      </c>
      <c r="G191" s="49">
        <v>0</v>
      </c>
      <c r="H191" s="49">
        <v>0</v>
      </c>
      <c r="I191" s="67"/>
      <c r="Z191" s="20"/>
    </row>
    <row r="192" spans="1:31" ht="21" hidden="1" customHeight="1" x14ac:dyDescent="0.2">
      <c r="A192" s="35"/>
      <c r="B192" s="50" t="s">
        <v>37</v>
      </c>
      <c r="C192" s="49">
        <v>0</v>
      </c>
      <c r="D192" s="304">
        <v>0</v>
      </c>
      <c r="F192" s="50" t="s">
        <v>37</v>
      </c>
      <c r="G192" s="49">
        <v>0</v>
      </c>
      <c r="H192" s="49">
        <v>0</v>
      </c>
      <c r="I192" s="67"/>
      <c r="Z192" s="20"/>
    </row>
    <row r="193" spans="1:37" ht="21" hidden="1" customHeight="1" x14ac:dyDescent="0.25">
      <c r="A193" s="35"/>
      <c r="B193" s="50" t="s">
        <v>38</v>
      </c>
      <c r="C193" s="49">
        <v>0</v>
      </c>
      <c r="D193" s="304">
        <v>0</v>
      </c>
      <c r="F193" s="50" t="s">
        <v>38</v>
      </c>
      <c r="G193" s="49">
        <v>0</v>
      </c>
      <c r="H193" s="49">
        <v>0</v>
      </c>
      <c r="I193" s="67"/>
      <c r="U193" s="601" t="s">
        <v>28</v>
      </c>
      <c r="V193" s="601" t="s">
        <v>5</v>
      </c>
      <c r="W193" s="601" t="s">
        <v>44</v>
      </c>
      <c r="Z193" s="20"/>
    </row>
    <row r="194" spans="1:37" ht="21" hidden="1" customHeight="1" x14ac:dyDescent="0.25">
      <c r="A194" s="35"/>
      <c r="B194" s="50" t="s">
        <v>42</v>
      </c>
      <c r="C194" s="166">
        <v>0</v>
      </c>
      <c r="D194" s="70">
        <v>0</v>
      </c>
      <c r="F194" s="50" t="s">
        <v>42</v>
      </c>
      <c r="G194" s="49">
        <v>0</v>
      </c>
      <c r="H194" s="49">
        <v>0</v>
      </c>
      <c r="I194" s="67"/>
      <c r="U194" s="602" t="s">
        <v>336</v>
      </c>
      <c r="V194" s="603">
        <v>1</v>
      </c>
      <c r="W194" s="603">
        <v>3283000</v>
      </c>
      <c r="Z194" s="20"/>
    </row>
    <row r="195" spans="1:37" ht="21" hidden="1" customHeight="1" x14ac:dyDescent="0.2">
      <c r="A195" s="35"/>
      <c r="B195" s="50" t="s">
        <v>40</v>
      </c>
      <c r="C195" s="166">
        <f t="shared" ref="C195" si="12">V195</f>
        <v>0</v>
      </c>
      <c r="D195" s="70">
        <v>0</v>
      </c>
      <c r="F195" s="50" t="s">
        <v>40</v>
      </c>
      <c r="G195" s="49">
        <v>0</v>
      </c>
      <c r="H195" s="49">
        <v>0</v>
      </c>
      <c r="I195" s="67"/>
      <c r="J195" s="220"/>
      <c r="Z195" s="20"/>
    </row>
    <row r="196" spans="1:37" ht="21" hidden="1" customHeight="1" x14ac:dyDescent="0.25">
      <c r="A196" s="35"/>
      <c r="B196" s="50" t="s">
        <v>41</v>
      </c>
      <c r="C196" s="166">
        <v>0</v>
      </c>
      <c r="D196" s="70">
        <v>0</v>
      </c>
      <c r="F196" s="50" t="s">
        <v>41</v>
      </c>
      <c r="G196" s="49">
        <v>0</v>
      </c>
      <c r="H196" s="49">
        <v>0</v>
      </c>
      <c r="I196" s="67"/>
      <c r="U196" s="602" t="s">
        <v>338</v>
      </c>
      <c r="V196" s="603">
        <v>2</v>
      </c>
      <c r="W196" s="603">
        <v>11371000</v>
      </c>
      <c r="Z196" s="20"/>
    </row>
    <row r="197" spans="1:37" ht="21" hidden="1" customHeight="1" x14ac:dyDescent="0.25">
      <c r="A197" s="35"/>
      <c r="B197" s="50" t="s">
        <v>61</v>
      </c>
      <c r="C197" s="166">
        <v>0</v>
      </c>
      <c r="D197" s="70">
        <v>0</v>
      </c>
      <c r="F197" s="50" t="s">
        <v>61</v>
      </c>
      <c r="G197" s="49">
        <v>0</v>
      </c>
      <c r="H197" s="49">
        <v>0</v>
      </c>
      <c r="I197" s="67"/>
      <c r="J197" s="26"/>
      <c r="K197" s="26"/>
      <c r="L197" s="475"/>
      <c r="M197" s="26"/>
      <c r="N197" s="26"/>
      <c r="U197" s="602" t="s">
        <v>339</v>
      </c>
      <c r="V197" s="603">
        <v>1</v>
      </c>
      <c r="W197" s="603">
        <v>5045000</v>
      </c>
      <c r="Z197" s="20"/>
    </row>
    <row r="198" spans="1:37" x14ac:dyDescent="0.2">
      <c r="A198" s="35"/>
      <c r="B198" s="274" t="s">
        <v>30</v>
      </c>
      <c r="C198" s="272">
        <f>SUM(C186:C197)</f>
        <v>0</v>
      </c>
      <c r="D198" s="276">
        <f>SUM(D186:D197)</f>
        <v>0</v>
      </c>
      <c r="F198" s="274" t="s">
        <v>30</v>
      </c>
      <c r="G198" s="272">
        <f>SUM(G186:G197)</f>
        <v>40</v>
      </c>
      <c r="H198" s="272">
        <f>SUM(H186:H197)</f>
        <v>0</v>
      </c>
      <c r="I198" s="67"/>
      <c r="J198" s="120"/>
      <c r="K198" s="220"/>
      <c r="W198" s="289">
        <f>SUM(W194:W197)</f>
        <v>19699000</v>
      </c>
      <c r="Z198" s="20"/>
    </row>
    <row r="199" spans="1:37" ht="18" hidden="1" customHeight="1" x14ac:dyDescent="0.2">
      <c r="A199" s="35"/>
      <c r="G199" s="67"/>
      <c r="H199" s="67"/>
      <c r="I199" s="67"/>
      <c r="Z199" s="20"/>
    </row>
    <row r="200" spans="1:37" ht="18" hidden="1" customHeight="1" x14ac:dyDescent="0.2">
      <c r="A200" s="35"/>
      <c r="G200" s="67"/>
      <c r="H200" s="67"/>
      <c r="I200" s="67"/>
      <c r="Z200" s="20"/>
    </row>
    <row r="201" spans="1:37" ht="18" hidden="1" customHeight="1" x14ac:dyDescent="0.2">
      <c r="A201" s="35"/>
      <c r="B201" s="9"/>
      <c r="C201" s="50"/>
      <c r="D201" s="11"/>
      <c r="G201" s="67"/>
      <c r="H201" s="67"/>
      <c r="I201" s="67"/>
      <c r="Z201" s="20"/>
    </row>
    <row r="202" spans="1:37" ht="18" customHeight="1" x14ac:dyDescent="0.2">
      <c r="A202" s="35"/>
      <c r="B202" s="9"/>
      <c r="C202" s="50"/>
      <c r="D202" s="11"/>
      <c r="G202" s="67"/>
      <c r="H202" s="67"/>
      <c r="I202" s="67"/>
      <c r="Z202" s="20"/>
    </row>
    <row r="203" spans="1:37" ht="26.25" customHeight="1" x14ac:dyDescent="0.2">
      <c r="A203" s="32"/>
      <c r="B203" s="623" t="s">
        <v>495</v>
      </c>
      <c r="C203" s="623"/>
      <c r="D203" s="623"/>
      <c r="I203" s="67"/>
      <c r="J203" s="112"/>
      <c r="K203" s="220"/>
      <c r="Z203" s="20"/>
    </row>
    <row r="204" spans="1:37" ht="18" customHeight="1" x14ac:dyDescent="0.2">
      <c r="A204" s="32"/>
      <c r="B204" s="33"/>
      <c r="C204" s="49"/>
      <c r="D204" s="47"/>
      <c r="I204" s="65"/>
      <c r="U204" s="350"/>
    </row>
    <row r="205" spans="1:37" ht="15" customHeight="1" x14ac:dyDescent="0.2">
      <c r="A205" s="35"/>
      <c r="B205" s="47"/>
      <c r="C205" s="639" t="s">
        <v>218</v>
      </c>
      <c r="D205" s="640"/>
      <c r="E205" s="639" t="s">
        <v>218</v>
      </c>
      <c r="F205" s="640"/>
      <c r="K205" s="670" t="s">
        <v>215</v>
      </c>
      <c r="L205" s="671"/>
      <c r="M205" s="670" t="s">
        <v>215</v>
      </c>
      <c r="N205" s="671"/>
      <c r="O205" s="470"/>
      <c r="P205" s="23"/>
      <c r="U205" s="351"/>
    </row>
    <row r="206" spans="1:37" ht="25.5" customHeight="1" x14ac:dyDescent="0.2">
      <c r="A206" s="35"/>
      <c r="B206" s="163"/>
      <c r="C206" s="648" t="s">
        <v>481</v>
      </c>
      <c r="D206" s="649"/>
      <c r="E206" s="648" t="s">
        <v>482</v>
      </c>
      <c r="F206" s="649"/>
      <c r="G206" s="672" t="s">
        <v>390</v>
      </c>
      <c r="H206" s="673"/>
      <c r="K206" s="648" t="s">
        <v>481</v>
      </c>
      <c r="L206" s="649"/>
      <c r="M206" s="654" t="s">
        <v>483</v>
      </c>
      <c r="N206" s="655"/>
      <c r="O206" s="674" t="s">
        <v>390</v>
      </c>
      <c r="P206" s="675"/>
      <c r="U206" s="577"/>
      <c r="V206" s="578"/>
      <c r="W206" s="578"/>
      <c r="X206" s="578"/>
      <c r="Y206" s="579"/>
      <c r="Z206" s="580"/>
      <c r="AA206" s="580"/>
      <c r="AB206" s="580"/>
      <c r="AD206" s="294"/>
      <c r="AE206" s="635" t="s">
        <v>218</v>
      </c>
      <c r="AF206" s="635"/>
      <c r="AG206" s="635"/>
      <c r="AI206" s="635" t="s">
        <v>215</v>
      </c>
      <c r="AJ206" s="635"/>
      <c r="AK206" s="635"/>
    </row>
    <row r="207" spans="1:37" ht="15" customHeight="1" x14ac:dyDescent="0.2">
      <c r="A207" s="35"/>
      <c r="B207" s="164" t="s">
        <v>214</v>
      </c>
      <c r="C207" s="80" t="s">
        <v>59</v>
      </c>
      <c r="D207" s="44" t="s">
        <v>216</v>
      </c>
      <c r="E207" s="44" t="s">
        <v>59</v>
      </c>
      <c r="F207" s="44" t="s">
        <v>216</v>
      </c>
      <c r="G207" s="560" t="s">
        <v>433</v>
      </c>
      <c r="H207" s="561" t="s">
        <v>434</v>
      </c>
      <c r="J207" s="164" t="s">
        <v>214</v>
      </c>
      <c r="K207" s="285" t="s">
        <v>59</v>
      </c>
      <c r="L207" s="285" t="s">
        <v>216</v>
      </c>
      <c r="M207" s="285" t="s">
        <v>59</v>
      </c>
      <c r="N207" s="285" t="s">
        <v>216</v>
      </c>
      <c r="O207" s="560" t="s">
        <v>433</v>
      </c>
      <c r="P207" s="561" t="s">
        <v>434</v>
      </c>
      <c r="U207" s="581"/>
      <c r="V207" s="582"/>
      <c r="W207" s="582"/>
      <c r="X207" s="582"/>
      <c r="Y207" s="579"/>
      <c r="Z207" s="583"/>
      <c r="AA207" s="583"/>
      <c r="AB207" s="583"/>
      <c r="AD207" s="352" t="s">
        <v>329</v>
      </c>
      <c r="AE207" s="491" t="s">
        <v>59</v>
      </c>
      <c r="AF207" s="353" t="s">
        <v>44</v>
      </c>
      <c r="AG207" s="353" t="s">
        <v>216</v>
      </c>
      <c r="AI207" s="491" t="s">
        <v>59</v>
      </c>
      <c r="AJ207" s="353" t="s">
        <v>44</v>
      </c>
      <c r="AK207" s="353" t="s">
        <v>216</v>
      </c>
    </row>
    <row r="208" spans="1:37" ht="15" customHeight="1" x14ac:dyDescent="0.2">
      <c r="A208" s="35"/>
      <c r="B208" s="165" t="s">
        <v>199</v>
      </c>
      <c r="C208" s="118">
        <v>728</v>
      </c>
      <c r="D208" s="271">
        <v>7.1737774725274726</v>
      </c>
      <c r="E208" s="118">
        <v>1964</v>
      </c>
      <c r="F208" s="271">
        <v>7.2219287169042774</v>
      </c>
      <c r="G208" s="118">
        <f>C208-E208</f>
        <v>-1236</v>
      </c>
      <c r="H208" s="562">
        <f>D208-F208</f>
        <v>-4.8151244376804847E-2</v>
      </c>
      <c r="J208" s="165" t="s">
        <v>199</v>
      </c>
      <c r="K208" s="118">
        <v>1804</v>
      </c>
      <c r="L208" s="271">
        <v>7.2968436807095349</v>
      </c>
      <c r="M208" s="118">
        <v>1364</v>
      </c>
      <c r="N208" s="271">
        <v>7.0570014662756613</v>
      </c>
      <c r="O208" s="118">
        <f>K208-M208</f>
        <v>440</v>
      </c>
      <c r="P208" s="562">
        <f>L208-N208</f>
        <v>0.23984221443387366</v>
      </c>
      <c r="U208" s="584"/>
      <c r="V208" s="585"/>
      <c r="W208" s="586"/>
      <c r="X208" s="586"/>
      <c r="Y208" s="579"/>
      <c r="Z208" s="587"/>
      <c r="AA208" s="588"/>
      <c r="AB208" s="588"/>
      <c r="AD208" s="492" t="s">
        <v>199</v>
      </c>
      <c r="AE208" s="355">
        <v>3200</v>
      </c>
      <c r="AF208" s="334">
        <v>21514.3410817</v>
      </c>
      <c r="AG208" s="334">
        <f>+AF208/AE208</f>
        <v>6.7232315880312505</v>
      </c>
      <c r="AI208" s="355">
        <v>2970</v>
      </c>
      <c r="AJ208" s="334">
        <v>19460.86</v>
      </c>
      <c r="AK208" s="334">
        <f>+AJ208/AI208</f>
        <v>6.5524781144781148</v>
      </c>
    </row>
    <row r="209" spans="1:37" ht="15" customHeight="1" x14ac:dyDescent="0.2">
      <c r="A209" s="35"/>
      <c r="B209" s="165" t="s">
        <v>217</v>
      </c>
      <c r="C209" s="118">
        <v>130</v>
      </c>
      <c r="D209" s="271">
        <v>17.241991506846155</v>
      </c>
      <c r="E209" s="118">
        <v>492</v>
      </c>
      <c r="F209" s="271">
        <v>18.71359220831301</v>
      </c>
      <c r="G209" s="118">
        <f>C209-E209</f>
        <v>-362</v>
      </c>
      <c r="H209" s="562">
        <f>D209-F209</f>
        <v>-1.4716007014668548</v>
      </c>
      <c r="J209" s="165" t="s">
        <v>217</v>
      </c>
      <c r="K209" s="118">
        <v>299</v>
      </c>
      <c r="L209" s="271">
        <v>20.147672555520504</v>
      </c>
      <c r="M209" s="118">
        <v>392</v>
      </c>
      <c r="N209" s="271">
        <v>17.782609605484691</v>
      </c>
      <c r="O209" s="118">
        <f>K209-M209</f>
        <v>-93</v>
      </c>
      <c r="P209" s="562">
        <f>L209-N209</f>
        <v>2.3650629500358136</v>
      </c>
      <c r="U209" s="584"/>
      <c r="V209" s="585"/>
      <c r="W209" s="586"/>
      <c r="X209" s="586"/>
      <c r="Y209" s="579"/>
      <c r="Z209" s="587"/>
      <c r="AA209" s="588"/>
      <c r="AB209" s="588"/>
      <c r="AD209" s="354" t="s">
        <v>217</v>
      </c>
      <c r="AE209" s="355">
        <v>613</v>
      </c>
      <c r="AF209" s="334">
        <v>11387.261850180001</v>
      </c>
      <c r="AG209" s="334">
        <f>+AF209/AE209</f>
        <v>18.576283605513868</v>
      </c>
      <c r="AI209" s="355">
        <v>698</v>
      </c>
      <c r="AJ209" s="334">
        <v>14183.69741406</v>
      </c>
      <c r="AK209" s="334">
        <f>+AJ209/AI209</f>
        <v>20.320483401232092</v>
      </c>
    </row>
    <row r="210" spans="1:37" ht="15" customHeight="1" x14ac:dyDescent="0.2">
      <c r="A210" s="35"/>
      <c r="B210" s="61" t="s">
        <v>6</v>
      </c>
      <c r="C210" s="231">
        <f>SUM(C208:C209)</f>
        <v>858</v>
      </c>
      <c r="D210" s="11"/>
      <c r="E210" s="231">
        <f>SUM(E208:E209)</f>
        <v>2456</v>
      </c>
      <c r="F210" s="11"/>
      <c r="J210" s="61" t="s">
        <v>6</v>
      </c>
      <c r="K210" s="231">
        <f>SUM(K208:K209)</f>
        <v>2103</v>
      </c>
      <c r="L210" s="11"/>
      <c r="M210" s="231">
        <f>SUM(M208:M209)</f>
        <v>1756</v>
      </c>
      <c r="N210" s="11" t="s">
        <v>328</v>
      </c>
      <c r="O210" s="470"/>
      <c r="P210" s="23"/>
      <c r="U210" s="589"/>
      <c r="V210" s="590"/>
      <c r="W210" s="591"/>
      <c r="X210" s="577"/>
      <c r="Y210" s="579"/>
      <c r="Z210" s="592"/>
      <c r="AA210" s="593"/>
      <c r="AB210" s="579"/>
      <c r="AD210" s="356" t="s">
        <v>6</v>
      </c>
      <c r="AE210" s="357">
        <f>SUM(AE208:AE209)</f>
        <v>3813</v>
      </c>
      <c r="AF210" s="358"/>
      <c r="AG210" s="289"/>
      <c r="AI210" s="357">
        <f>SUM(AI208:AI209)</f>
        <v>3668</v>
      </c>
      <c r="AJ210" s="358"/>
      <c r="AK210" s="289"/>
    </row>
    <row r="211" spans="1:37" x14ac:dyDescent="0.2">
      <c r="A211" s="35"/>
      <c r="B211" s="15"/>
      <c r="C211" s="261"/>
      <c r="D211" s="11"/>
      <c r="E211" s="261"/>
      <c r="F211" s="262"/>
      <c r="H211" s="261"/>
      <c r="I211" s="11"/>
      <c r="J211" s="261"/>
      <c r="K211" s="262"/>
      <c r="U211" s="577"/>
      <c r="V211" s="577"/>
      <c r="W211" s="577"/>
      <c r="X211" s="577"/>
      <c r="Y211" s="579"/>
      <c r="Z211" s="594"/>
      <c r="AA211" s="595"/>
      <c r="AB211" s="579"/>
    </row>
    <row r="212" spans="1:37" ht="18" customHeight="1" x14ac:dyDescent="0.2">
      <c r="A212" s="35"/>
      <c r="B212" s="9"/>
      <c r="C212" s="50"/>
      <c r="D212" s="277"/>
      <c r="H212" s="563"/>
      <c r="I212" s="114"/>
      <c r="K212" s="124"/>
      <c r="N212" s="124"/>
      <c r="O212" s="563"/>
      <c r="U212" s="577"/>
      <c r="V212" s="577"/>
      <c r="W212" s="577"/>
      <c r="X212" s="577"/>
      <c r="Y212" s="579"/>
      <c r="Z212" s="594"/>
      <c r="AA212" s="595"/>
      <c r="AB212" s="579"/>
    </row>
    <row r="213" spans="1:37" ht="27.75" customHeight="1" x14ac:dyDescent="0.2">
      <c r="A213" s="32"/>
      <c r="B213" s="623" t="s">
        <v>234</v>
      </c>
      <c r="C213" s="623"/>
      <c r="D213" s="623"/>
      <c r="G213" s="13"/>
      <c r="H213" s="13"/>
      <c r="I213" s="13"/>
      <c r="P213" s="37"/>
      <c r="Q213" s="37"/>
      <c r="R213" s="37"/>
      <c r="S213" s="37"/>
      <c r="V213" s="359"/>
      <c r="W213" s="360"/>
      <c r="X213" s="333"/>
      <c r="Y213" s="22"/>
      <c r="Z213" s="25"/>
      <c r="AA213" s="22"/>
      <c r="AB213" s="124"/>
      <c r="AC213" s="124"/>
    </row>
    <row r="214" spans="1:37" ht="15" customHeight="1" x14ac:dyDescent="0.2">
      <c r="A214" s="35"/>
      <c r="G214" s="13"/>
      <c r="H214" s="13"/>
      <c r="I214" s="13"/>
      <c r="O214" s="37"/>
      <c r="T214" s="293"/>
      <c r="V214" s="359"/>
      <c r="W214" s="360"/>
      <c r="X214" s="333"/>
      <c r="Y214" s="22"/>
      <c r="Z214" s="25"/>
      <c r="AA214" s="22"/>
      <c r="AB214" s="124"/>
      <c r="AC214" s="124"/>
    </row>
    <row r="215" spans="1:37" ht="15" customHeight="1" x14ac:dyDescent="0.2">
      <c r="A215" s="35"/>
      <c r="B215" s="274" t="s">
        <v>28</v>
      </c>
      <c r="C215" s="285" t="s">
        <v>3</v>
      </c>
      <c r="D215" s="506" t="s">
        <v>165</v>
      </c>
      <c r="G215" s="13"/>
      <c r="H215" s="13"/>
      <c r="I215" s="13"/>
      <c r="V215" s="359"/>
      <c r="Y215" s="22"/>
      <c r="Z215" s="20"/>
      <c r="AA215" s="120"/>
    </row>
    <row r="216" spans="1:37" ht="15" hidden="1" customHeight="1" x14ac:dyDescent="0.2">
      <c r="A216" s="35"/>
      <c r="D216" s="37"/>
      <c r="G216" s="13"/>
      <c r="H216" s="13"/>
      <c r="I216" s="13"/>
      <c r="T216" s="293"/>
      <c r="U216" s="361"/>
      <c r="V216" s="359"/>
      <c r="Z216" s="20"/>
      <c r="AA216" s="120"/>
    </row>
    <row r="217" spans="1:37" ht="15" hidden="1" customHeight="1" x14ac:dyDescent="0.2">
      <c r="A217" s="35"/>
      <c r="B217" s="45">
        <v>37287</v>
      </c>
      <c r="C217" s="121">
        <v>563</v>
      </c>
      <c r="D217" s="122">
        <v>1100.239</v>
      </c>
      <c r="G217" s="13"/>
      <c r="H217" s="13"/>
      <c r="I217" s="13"/>
      <c r="U217" s="361"/>
      <c r="V217" s="362"/>
      <c r="W217" s="363"/>
      <c r="Z217" s="20"/>
      <c r="AA217" s="120"/>
    </row>
    <row r="218" spans="1:37" ht="15" hidden="1" customHeight="1" x14ac:dyDescent="0.2">
      <c r="A218" s="35"/>
      <c r="B218" s="45">
        <v>37315</v>
      </c>
      <c r="C218" s="121">
        <v>711</v>
      </c>
      <c r="D218" s="122">
        <v>1454.7809999999999</v>
      </c>
      <c r="G218" s="13"/>
      <c r="H218" s="13"/>
      <c r="I218" s="13"/>
      <c r="W218" s="310"/>
      <c r="Z218" s="20"/>
      <c r="AA218" s="120"/>
    </row>
    <row r="219" spans="1:37" ht="15" hidden="1" customHeight="1" x14ac:dyDescent="0.2">
      <c r="A219" s="35"/>
      <c r="B219" s="45">
        <v>37346</v>
      </c>
      <c r="C219" s="121">
        <v>1049</v>
      </c>
      <c r="D219" s="122">
        <v>1987.7660000000001</v>
      </c>
      <c r="G219" s="13"/>
      <c r="H219" s="13"/>
      <c r="I219" s="13"/>
      <c r="U219" s="293"/>
      <c r="W219" s="310"/>
      <c r="Z219" s="20"/>
      <c r="AA219" s="120"/>
    </row>
    <row r="220" spans="1:37" ht="15" hidden="1" customHeight="1" x14ac:dyDescent="0.2">
      <c r="A220" s="35"/>
      <c r="B220" s="45">
        <v>37376</v>
      </c>
      <c r="C220" s="121">
        <v>737</v>
      </c>
      <c r="D220" s="122">
        <v>1560.4860000000001</v>
      </c>
      <c r="G220" s="13"/>
      <c r="H220" s="13"/>
      <c r="I220" s="13"/>
      <c r="W220" s="310"/>
      <c r="Z220" s="20"/>
      <c r="AA220" s="120"/>
    </row>
    <row r="221" spans="1:37" ht="15" hidden="1" customHeight="1" x14ac:dyDescent="0.2">
      <c r="A221" s="35"/>
      <c r="B221" s="45">
        <v>37407</v>
      </c>
      <c r="C221" s="121">
        <v>266</v>
      </c>
      <c r="D221" s="122">
        <v>504.65899999999999</v>
      </c>
      <c r="G221" s="13"/>
      <c r="H221" s="13"/>
      <c r="I221" s="13"/>
      <c r="W221" s="310"/>
      <c r="Z221" s="20"/>
      <c r="AA221" s="120"/>
    </row>
    <row r="222" spans="1:37" ht="15" hidden="1" customHeight="1" x14ac:dyDescent="0.2">
      <c r="A222" s="35"/>
      <c r="B222" s="45">
        <v>37435</v>
      </c>
      <c r="C222" s="121">
        <v>534</v>
      </c>
      <c r="D222" s="122">
        <v>1069.5060000000001</v>
      </c>
      <c r="G222" s="13"/>
      <c r="H222" s="13"/>
      <c r="I222" s="13"/>
      <c r="W222" s="310"/>
      <c r="Z222" s="20"/>
      <c r="AA222" s="120"/>
    </row>
    <row r="223" spans="1:37" ht="15" hidden="1" customHeight="1" x14ac:dyDescent="0.2">
      <c r="A223" s="35"/>
      <c r="B223" s="45">
        <v>37468</v>
      </c>
      <c r="C223" s="121">
        <v>627</v>
      </c>
      <c r="D223" s="122">
        <v>1340.3</v>
      </c>
      <c r="G223" s="13"/>
      <c r="H223" s="13"/>
      <c r="I223" s="13"/>
      <c r="W223" s="310"/>
      <c r="Z223" s="20"/>
      <c r="AA223" s="120"/>
    </row>
    <row r="224" spans="1:37" ht="15" hidden="1" customHeight="1" x14ac:dyDescent="0.2">
      <c r="A224" s="35"/>
      <c r="B224" s="45">
        <v>37497</v>
      </c>
      <c r="C224" s="121">
        <v>1146</v>
      </c>
      <c r="D224" s="122">
        <v>2606.92</v>
      </c>
      <c r="G224" s="13"/>
      <c r="H224" s="13"/>
      <c r="I224" s="13"/>
      <c r="W224" s="310"/>
      <c r="Z224" s="20"/>
      <c r="AA224" s="120"/>
    </row>
    <row r="225" spans="1:27" ht="15" hidden="1" customHeight="1" x14ac:dyDescent="0.2">
      <c r="A225" s="35"/>
      <c r="B225" s="45">
        <v>37524</v>
      </c>
      <c r="C225" s="121">
        <v>636</v>
      </c>
      <c r="D225" s="122">
        <v>1425.8230000000001</v>
      </c>
      <c r="G225" s="13"/>
      <c r="H225" s="13"/>
      <c r="I225" s="13"/>
      <c r="W225" s="310"/>
      <c r="Z225" s="20"/>
      <c r="AA225" s="120"/>
    </row>
    <row r="226" spans="1:27" ht="15" hidden="1" customHeight="1" x14ac:dyDescent="0.2">
      <c r="A226" s="35"/>
      <c r="B226" s="45">
        <v>37559</v>
      </c>
      <c r="C226" s="121">
        <v>1315</v>
      </c>
      <c r="D226" s="122">
        <v>3009.9210010000002</v>
      </c>
      <c r="G226" s="13"/>
      <c r="H226" s="13"/>
      <c r="I226" s="13"/>
      <c r="W226" s="310"/>
      <c r="Z226" s="20"/>
      <c r="AA226" s="120"/>
    </row>
    <row r="227" spans="1:27" ht="15" hidden="1" customHeight="1" x14ac:dyDescent="0.2">
      <c r="A227" s="35"/>
      <c r="B227" s="45">
        <v>37588</v>
      </c>
      <c r="C227" s="121">
        <v>653</v>
      </c>
      <c r="D227" s="122">
        <v>1709.708163</v>
      </c>
      <c r="G227" s="13"/>
      <c r="H227" s="13"/>
      <c r="I227" s="13"/>
      <c r="W227" s="310"/>
      <c r="Z227" s="20"/>
      <c r="AA227" s="120"/>
    </row>
    <row r="228" spans="1:27" ht="15" hidden="1" customHeight="1" x14ac:dyDescent="0.2">
      <c r="A228" s="35"/>
      <c r="B228" s="45">
        <v>37609</v>
      </c>
      <c r="C228" s="121">
        <v>543</v>
      </c>
      <c r="D228" s="122">
        <v>1335.8</v>
      </c>
      <c r="G228" s="13"/>
      <c r="H228" s="13"/>
      <c r="I228" s="13"/>
      <c r="W228" s="310"/>
      <c r="Z228" s="20"/>
      <c r="AA228" s="120"/>
    </row>
    <row r="229" spans="1:27" ht="15" hidden="1" customHeight="1" x14ac:dyDescent="0.2">
      <c r="A229" s="35"/>
      <c r="B229" s="45">
        <v>37650</v>
      </c>
      <c r="C229" s="121">
        <v>257</v>
      </c>
      <c r="D229" s="122">
        <v>505.48898600000001</v>
      </c>
      <c r="G229" s="13"/>
      <c r="H229" s="13"/>
      <c r="I229" s="13"/>
      <c r="W229" s="310"/>
      <c r="Z229" s="20"/>
      <c r="AA229" s="120"/>
    </row>
    <row r="230" spans="1:27" ht="15" hidden="1" customHeight="1" x14ac:dyDescent="0.2">
      <c r="A230" s="35"/>
      <c r="B230" s="45">
        <v>37679</v>
      </c>
      <c r="C230" s="121">
        <v>427</v>
      </c>
      <c r="D230" s="122">
        <v>996.76905999999997</v>
      </c>
      <c r="G230" s="13"/>
      <c r="H230" s="13"/>
      <c r="I230" s="13"/>
      <c r="W230" s="310"/>
      <c r="Z230" s="20"/>
      <c r="AA230" s="120"/>
    </row>
    <row r="231" spans="1:27" ht="15" hidden="1" customHeight="1" x14ac:dyDescent="0.2">
      <c r="A231" s="35"/>
      <c r="B231" s="45">
        <v>37711</v>
      </c>
      <c r="C231" s="121">
        <v>389</v>
      </c>
      <c r="D231" s="122">
        <v>945.41847700000005</v>
      </c>
      <c r="G231" s="13"/>
      <c r="H231" s="13"/>
      <c r="I231" s="13"/>
      <c r="W231" s="310"/>
      <c r="Z231" s="20"/>
      <c r="AA231" s="120"/>
    </row>
    <row r="232" spans="1:27" ht="15" hidden="1" customHeight="1" x14ac:dyDescent="0.2">
      <c r="A232" s="35"/>
      <c r="B232" s="45">
        <v>37725</v>
      </c>
      <c r="C232" s="121">
        <v>351</v>
      </c>
      <c r="D232" s="122">
        <v>876.15627700000005</v>
      </c>
      <c r="G232" s="13"/>
      <c r="H232" s="13"/>
      <c r="I232" s="13"/>
      <c r="W232" s="310"/>
      <c r="Z232" s="20"/>
      <c r="AA232" s="120"/>
    </row>
    <row r="233" spans="1:27" ht="15" hidden="1" customHeight="1" x14ac:dyDescent="0.2">
      <c r="A233" s="35"/>
      <c r="B233" s="45">
        <v>37755</v>
      </c>
      <c r="C233" s="121">
        <v>660</v>
      </c>
      <c r="D233" s="122">
        <v>1652.599651</v>
      </c>
      <c r="G233" s="13"/>
      <c r="H233" s="13"/>
      <c r="I233" s="13"/>
      <c r="W233" s="310"/>
      <c r="Z233" s="20"/>
      <c r="AA233" s="120"/>
    </row>
    <row r="234" spans="1:27" ht="15" hidden="1" customHeight="1" x14ac:dyDescent="0.2">
      <c r="A234" s="35"/>
      <c r="B234" s="45">
        <v>37786</v>
      </c>
      <c r="C234" s="121">
        <v>1152</v>
      </c>
      <c r="D234" s="122">
        <v>2949.3789419999998</v>
      </c>
      <c r="G234" s="13"/>
      <c r="H234" s="13"/>
      <c r="I234" s="13"/>
      <c r="W234" s="310"/>
      <c r="Z234" s="20"/>
      <c r="AA234" s="120"/>
    </row>
    <row r="235" spans="1:27" ht="15" hidden="1" customHeight="1" x14ac:dyDescent="0.2">
      <c r="A235" s="35"/>
      <c r="B235" s="45">
        <v>37816</v>
      </c>
      <c r="C235" s="121">
        <v>1002</v>
      </c>
      <c r="D235" s="122">
        <v>2406.4353301399997</v>
      </c>
      <c r="G235" s="13"/>
      <c r="H235" s="13"/>
      <c r="I235" s="13"/>
      <c r="W235" s="310"/>
      <c r="Z235" s="20"/>
      <c r="AA235" s="120"/>
    </row>
    <row r="236" spans="1:27" ht="15" hidden="1" customHeight="1" x14ac:dyDescent="0.2">
      <c r="A236" s="35"/>
      <c r="B236" s="45">
        <v>37847</v>
      </c>
      <c r="C236" s="121">
        <v>603</v>
      </c>
      <c r="D236" s="122">
        <v>1483.7914216700001</v>
      </c>
      <c r="G236" s="13"/>
      <c r="H236" s="13"/>
      <c r="I236" s="13"/>
      <c r="W236" s="310"/>
      <c r="Z236" s="20"/>
      <c r="AA236" s="120"/>
    </row>
    <row r="237" spans="1:27" ht="15" hidden="1" customHeight="1" x14ac:dyDescent="0.2">
      <c r="A237" s="35"/>
      <c r="B237" s="45">
        <v>37878</v>
      </c>
      <c r="C237" s="121">
        <v>776</v>
      </c>
      <c r="D237" s="122">
        <v>1807.952493</v>
      </c>
      <c r="G237" s="13"/>
      <c r="H237" s="13"/>
      <c r="I237" s="13"/>
      <c r="W237" s="310"/>
      <c r="Z237" s="20"/>
      <c r="AA237" s="120"/>
    </row>
    <row r="238" spans="1:27" ht="15" hidden="1" customHeight="1" x14ac:dyDescent="0.2">
      <c r="A238" s="35"/>
      <c r="B238" s="45">
        <v>37908</v>
      </c>
      <c r="C238" s="121">
        <v>1032</v>
      </c>
      <c r="D238" s="122">
        <v>2427.9943076700001</v>
      </c>
      <c r="G238" s="13"/>
      <c r="H238" s="13"/>
      <c r="I238" s="13"/>
      <c r="W238" s="310"/>
      <c r="Z238" s="20"/>
      <c r="AA238" s="120"/>
    </row>
    <row r="239" spans="1:27" ht="15" hidden="1" customHeight="1" x14ac:dyDescent="0.2">
      <c r="A239" s="35"/>
      <c r="B239" s="45">
        <v>37939</v>
      </c>
      <c r="C239" s="121">
        <v>827</v>
      </c>
      <c r="D239" s="122">
        <v>1847.0336850000001</v>
      </c>
      <c r="G239" s="13"/>
      <c r="H239" s="13"/>
      <c r="I239" s="13"/>
      <c r="W239" s="310"/>
      <c r="Z239" s="20"/>
      <c r="AA239" s="120"/>
    </row>
    <row r="240" spans="1:27" ht="15" hidden="1" customHeight="1" x14ac:dyDescent="0.2">
      <c r="A240" s="35"/>
      <c r="B240" s="45">
        <v>37969</v>
      </c>
      <c r="C240" s="121">
        <v>973</v>
      </c>
      <c r="D240" s="122">
        <v>2316.5071899999998</v>
      </c>
      <c r="G240" s="13"/>
      <c r="H240" s="13"/>
      <c r="I240" s="13"/>
      <c r="W240" s="310"/>
      <c r="Z240" s="20"/>
      <c r="AA240" s="120"/>
    </row>
    <row r="241" spans="1:27" ht="15" hidden="1" customHeight="1" x14ac:dyDescent="0.2">
      <c r="A241" s="35"/>
      <c r="B241" s="45">
        <v>38000</v>
      </c>
      <c r="C241" s="121">
        <v>522</v>
      </c>
      <c r="D241" s="122">
        <f>1198.305913+8.6+1.2-1.2</f>
        <v>1206.9059129999998</v>
      </c>
      <c r="G241" s="13"/>
      <c r="H241" s="13"/>
      <c r="I241" s="13"/>
      <c r="W241" s="310"/>
      <c r="Z241" s="20"/>
      <c r="AA241" s="120"/>
    </row>
    <row r="242" spans="1:27" ht="15" hidden="1" customHeight="1" x14ac:dyDescent="0.2">
      <c r="A242" s="35"/>
      <c r="B242" s="45">
        <v>38031</v>
      </c>
      <c r="C242" s="121">
        <v>637</v>
      </c>
      <c r="D242" s="122">
        <f>1617.190103+5.2+1.6-1.6</f>
        <v>1622.390103</v>
      </c>
      <c r="G242" s="13"/>
      <c r="H242" s="13"/>
      <c r="I242" s="13"/>
      <c r="W242" s="310"/>
      <c r="Z242" s="20"/>
      <c r="AA242" s="120"/>
    </row>
    <row r="243" spans="1:27" ht="15" hidden="1" customHeight="1" x14ac:dyDescent="0.2">
      <c r="A243" s="35"/>
      <c r="B243" s="45">
        <v>38060</v>
      </c>
      <c r="C243" s="121">
        <v>1449</v>
      </c>
      <c r="D243" s="122">
        <f>3320.647077+1.4+0.2+0.6+2.925</f>
        <v>3325.7720770000001</v>
      </c>
      <c r="G243" s="13"/>
      <c r="H243" s="13"/>
      <c r="I243" s="13"/>
      <c r="W243" s="310"/>
      <c r="Z243" s="20"/>
      <c r="AA243" s="120"/>
    </row>
    <row r="244" spans="1:27" ht="15" hidden="1" customHeight="1" x14ac:dyDescent="0.2">
      <c r="A244" s="35"/>
      <c r="B244" s="45">
        <v>38091</v>
      </c>
      <c r="C244" s="121">
        <v>835</v>
      </c>
      <c r="D244" s="122">
        <f>2150.871212+0.648+0.8-0.648</f>
        <v>2151.6712120000002</v>
      </c>
      <c r="G244" s="13"/>
      <c r="H244" s="13"/>
      <c r="I244" s="13"/>
      <c r="W244" s="310"/>
      <c r="Z244" s="20"/>
      <c r="AA244" s="120"/>
    </row>
    <row r="245" spans="1:27" ht="15" hidden="1" customHeight="1" x14ac:dyDescent="0.2">
      <c r="A245" s="35"/>
      <c r="B245" s="45">
        <v>38121</v>
      </c>
      <c r="C245" s="121">
        <v>1060</v>
      </c>
      <c r="D245" s="122">
        <f>2832.490548+0.2</f>
        <v>2832.690548</v>
      </c>
      <c r="G245" s="13"/>
      <c r="H245" s="13"/>
      <c r="I245" s="13"/>
      <c r="W245" s="310"/>
      <c r="Z245" s="20"/>
      <c r="AA245" s="120"/>
    </row>
    <row r="246" spans="1:27" ht="15" hidden="1" customHeight="1" x14ac:dyDescent="0.2">
      <c r="A246" s="35"/>
      <c r="B246" s="45">
        <v>38152</v>
      </c>
      <c r="C246" s="121">
        <v>1004</v>
      </c>
      <c r="D246" s="122">
        <f>2730.597565+0.2-0.2</f>
        <v>2730.597565</v>
      </c>
      <c r="G246" s="13"/>
      <c r="H246" s="13"/>
      <c r="I246" s="13"/>
      <c r="W246" s="310"/>
      <c r="Z246" s="20"/>
      <c r="AA246" s="120"/>
    </row>
    <row r="247" spans="1:27" ht="15" hidden="1" customHeight="1" x14ac:dyDescent="0.2">
      <c r="A247" s="35"/>
      <c r="B247" s="45">
        <v>38182</v>
      </c>
      <c r="C247" s="121">
        <v>943</v>
      </c>
      <c r="D247" s="122">
        <v>2473.56331</v>
      </c>
      <c r="G247" s="13"/>
      <c r="H247" s="13"/>
      <c r="I247" s="13"/>
      <c r="W247" s="310"/>
      <c r="Z247" s="20"/>
      <c r="AA247" s="120"/>
    </row>
    <row r="248" spans="1:27" ht="15" hidden="1" customHeight="1" x14ac:dyDescent="0.2">
      <c r="A248" s="35"/>
      <c r="B248" s="45">
        <v>38213</v>
      </c>
      <c r="C248" s="121">
        <v>1016</v>
      </c>
      <c r="D248" s="122">
        <v>2597.6741665</v>
      </c>
      <c r="G248" s="13"/>
      <c r="H248" s="13"/>
      <c r="I248" s="13"/>
      <c r="W248" s="310"/>
      <c r="Z248" s="20"/>
      <c r="AA248" s="120"/>
    </row>
    <row r="249" spans="1:27" ht="15" hidden="1" customHeight="1" x14ac:dyDescent="0.2">
      <c r="A249" s="35"/>
      <c r="B249" s="45">
        <v>38244</v>
      </c>
      <c r="C249" s="121">
        <v>844</v>
      </c>
      <c r="D249" s="122">
        <v>2219.8913040000002</v>
      </c>
      <c r="G249" s="13"/>
      <c r="H249" s="13"/>
      <c r="I249" s="13"/>
      <c r="W249" s="310"/>
      <c r="Z249" s="20"/>
      <c r="AA249" s="120"/>
    </row>
    <row r="250" spans="1:27" ht="15" hidden="1" customHeight="1" x14ac:dyDescent="0.2">
      <c r="A250" s="35"/>
      <c r="B250" s="45">
        <v>38274</v>
      </c>
      <c r="C250" s="121">
        <v>1166</v>
      </c>
      <c r="D250" s="122">
        <v>3092.5171210499998</v>
      </c>
      <c r="G250" s="13"/>
      <c r="H250" s="13"/>
      <c r="I250" s="13"/>
      <c r="W250" s="310"/>
      <c r="Z250" s="20"/>
      <c r="AA250" s="120"/>
    </row>
    <row r="251" spans="1:27" ht="15" hidden="1" customHeight="1" x14ac:dyDescent="0.2">
      <c r="A251" s="35"/>
      <c r="B251" s="45">
        <v>38305</v>
      </c>
      <c r="C251" s="121">
        <v>1076</v>
      </c>
      <c r="D251" s="122">
        <f>2842.17724185</f>
        <v>2842.17724185</v>
      </c>
      <c r="G251" s="13"/>
      <c r="H251" s="13"/>
      <c r="I251" s="13"/>
      <c r="W251" s="310"/>
      <c r="Z251" s="20"/>
      <c r="AA251" s="120"/>
    </row>
    <row r="252" spans="1:27" ht="15" hidden="1" customHeight="1" x14ac:dyDescent="0.2">
      <c r="A252" s="35"/>
      <c r="B252" s="45">
        <v>38335</v>
      </c>
      <c r="C252" s="121">
        <v>1016</v>
      </c>
      <c r="D252" s="122">
        <v>3019.0007609999998</v>
      </c>
      <c r="G252" s="13"/>
      <c r="H252" s="13"/>
      <c r="I252" s="13"/>
      <c r="W252" s="310"/>
      <c r="Z252" s="20"/>
      <c r="AA252" s="120"/>
    </row>
    <row r="253" spans="1:27" ht="15" hidden="1" customHeight="1" x14ac:dyDescent="0.2">
      <c r="A253" s="35"/>
      <c r="B253" s="45">
        <v>38366</v>
      </c>
      <c r="C253" s="123">
        <v>661</v>
      </c>
      <c r="D253" s="114">
        <v>1754.1250700000001</v>
      </c>
      <c r="G253" s="13"/>
      <c r="H253" s="13"/>
      <c r="I253" s="13"/>
      <c r="W253" s="310"/>
      <c r="Z253" s="20"/>
      <c r="AA253" s="120"/>
    </row>
    <row r="254" spans="1:27" ht="15" hidden="1" customHeight="1" x14ac:dyDescent="0.2">
      <c r="A254" s="35"/>
      <c r="B254" s="45">
        <v>38397</v>
      </c>
      <c r="C254" s="123">
        <v>858</v>
      </c>
      <c r="D254" s="114">
        <v>2329.245175</v>
      </c>
      <c r="G254" s="13"/>
      <c r="H254" s="13"/>
      <c r="I254" s="13"/>
      <c r="W254" s="310"/>
      <c r="Z254" s="20"/>
      <c r="AA254" s="120"/>
    </row>
    <row r="255" spans="1:27" ht="15" hidden="1" customHeight="1" x14ac:dyDescent="0.2">
      <c r="A255" s="35"/>
      <c r="B255" s="45">
        <v>38425</v>
      </c>
      <c r="C255" s="123">
        <v>1659</v>
      </c>
      <c r="D255" s="114">
        <v>4961.2478829499996</v>
      </c>
      <c r="G255" s="13"/>
      <c r="H255" s="13"/>
      <c r="I255" s="13"/>
      <c r="W255" s="310"/>
      <c r="Z255" s="20"/>
      <c r="AA255" s="120"/>
    </row>
    <row r="256" spans="1:27" ht="15" hidden="1" customHeight="1" x14ac:dyDescent="0.2">
      <c r="A256" s="35"/>
      <c r="B256" s="45">
        <v>38456</v>
      </c>
      <c r="C256" s="123">
        <v>907</v>
      </c>
      <c r="D256" s="114">
        <v>2502.2880117999998</v>
      </c>
      <c r="G256" s="13"/>
      <c r="H256" s="13"/>
      <c r="I256" s="13"/>
      <c r="W256" s="310"/>
      <c r="Z256" s="20"/>
      <c r="AA256" s="120"/>
    </row>
    <row r="257" spans="1:27" ht="15" hidden="1" customHeight="1" x14ac:dyDescent="0.2">
      <c r="A257" s="35"/>
      <c r="B257" s="45">
        <v>38486</v>
      </c>
      <c r="C257" s="123">
        <v>1048</v>
      </c>
      <c r="D257" s="114">
        <v>2982.4700228500001</v>
      </c>
      <c r="G257" s="13"/>
      <c r="H257" s="13"/>
      <c r="I257" s="13"/>
      <c r="W257" s="310"/>
      <c r="Z257" s="20"/>
      <c r="AA257" s="120"/>
    </row>
    <row r="258" spans="1:27" ht="15" hidden="1" customHeight="1" x14ac:dyDescent="0.2">
      <c r="A258" s="35"/>
      <c r="B258" s="45">
        <v>38517</v>
      </c>
      <c r="C258" s="123">
        <v>800</v>
      </c>
      <c r="D258" s="114">
        <v>2392.8542082099998</v>
      </c>
      <c r="G258" s="13"/>
      <c r="H258" s="13"/>
      <c r="I258" s="13"/>
      <c r="W258" s="310"/>
      <c r="Z258" s="20"/>
      <c r="AA258" s="120"/>
    </row>
    <row r="259" spans="1:27" ht="15" hidden="1" customHeight="1" x14ac:dyDescent="0.2">
      <c r="A259" s="35"/>
      <c r="B259" s="45">
        <v>38547</v>
      </c>
      <c r="C259" s="123">
        <v>703</v>
      </c>
      <c r="D259" s="114">
        <v>2055.6690454200002</v>
      </c>
      <c r="G259" s="13"/>
      <c r="H259" s="13"/>
      <c r="I259" s="13"/>
      <c r="W259" s="310"/>
      <c r="Z259" s="20"/>
      <c r="AA259" s="120"/>
    </row>
    <row r="260" spans="1:27" ht="15" hidden="1" customHeight="1" x14ac:dyDescent="0.2">
      <c r="A260" s="35"/>
      <c r="B260" s="45">
        <v>38578</v>
      </c>
      <c r="C260" s="123">
        <v>739</v>
      </c>
      <c r="D260" s="114">
        <v>2296.7471074700002</v>
      </c>
      <c r="G260" s="13"/>
      <c r="H260" s="13"/>
      <c r="I260" s="13"/>
      <c r="W260" s="310"/>
      <c r="Z260" s="20"/>
      <c r="AA260" s="120"/>
    </row>
    <row r="261" spans="1:27" ht="15" hidden="1" customHeight="1" x14ac:dyDescent="0.2">
      <c r="A261" s="35"/>
      <c r="B261" s="45">
        <v>38609</v>
      </c>
      <c r="C261" s="123">
        <v>686</v>
      </c>
      <c r="D261" s="114">
        <v>2137.1696295199999</v>
      </c>
      <c r="G261" s="13"/>
      <c r="H261" s="13"/>
      <c r="I261" s="13"/>
      <c r="W261" s="310"/>
      <c r="Z261" s="20"/>
      <c r="AA261" s="120"/>
    </row>
    <row r="262" spans="1:27" ht="15" hidden="1" customHeight="1" x14ac:dyDescent="0.2">
      <c r="A262" s="35"/>
      <c r="B262" s="45">
        <v>38639</v>
      </c>
      <c r="C262" s="123">
        <v>393</v>
      </c>
      <c r="D262" s="114">
        <v>1353.526079</v>
      </c>
      <c r="G262" s="13"/>
      <c r="H262" s="13"/>
      <c r="I262" s="13"/>
      <c r="W262" s="310"/>
      <c r="Z262" s="20"/>
      <c r="AA262" s="120"/>
    </row>
    <row r="263" spans="1:27" ht="15" hidden="1" customHeight="1" x14ac:dyDescent="0.2">
      <c r="A263" s="35"/>
      <c r="B263" s="45">
        <v>38670</v>
      </c>
      <c r="C263" s="123">
        <v>619</v>
      </c>
      <c r="D263" s="114">
        <v>1943.829737</v>
      </c>
      <c r="G263" s="13"/>
      <c r="H263" s="13"/>
      <c r="I263" s="13"/>
      <c r="W263" s="310"/>
      <c r="Z263" s="20"/>
      <c r="AA263" s="120"/>
    </row>
    <row r="264" spans="1:27" ht="15" hidden="1" customHeight="1" x14ac:dyDescent="0.2">
      <c r="A264" s="35"/>
      <c r="B264" s="45">
        <v>38700</v>
      </c>
      <c r="C264" s="123">
        <v>844</v>
      </c>
      <c r="D264" s="114">
        <v>2791.2414075699999</v>
      </c>
      <c r="G264" s="13"/>
      <c r="H264" s="13"/>
      <c r="I264" s="13"/>
      <c r="W264" s="310"/>
      <c r="Z264" s="20"/>
      <c r="AA264" s="120"/>
    </row>
    <row r="265" spans="1:27" ht="15" hidden="1" customHeight="1" x14ac:dyDescent="0.2">
      <c r="A265" s="35"/>
      <c r="B265" s="45">
        <v>38731</v>
      </c>
      <c r="C265" s="123">
        <v>275</v>
      </c>
      <c r="D265" s="27">
        <v>885.803898</v>
      </c>
      <c r="G265" s="13"/>
      <c r="H265" s="13"/>
      <c r="I265" s="13"/>
      <c r="W265" s="310"/>
      <c r="Z265" s="20"/>
      <c r="AA265" s="120"/>
    </row>
    <row r="266" spans="1:27" ht="15" hidden="1" customHeight="1" x14ac:dyDescent="0.2">
      <c r="A266" s="35"/>
      <c r="B266" s="45">
        <v>38762</v>
      </c>
      <c r="C266" s="123">
        <v>591</v>
      </c>
      <c r="D266" s="27">
        <v>2077.9596889999998</v>
      </c>
      <c r="G266" s="13"/>
      <c r="H266" s="13"/>
      <c r="I266" s="13"/>
      <c r="W266" s="310"/>
      <c r="Z266" s="20"/>
      <c r="AA266" s="120"/>
    </row>
    <row r="267" spans="1:27" ht="15" hidden="1" customHeight="1" x14ac:dyDescent="0.2">
      <c r="A267" s="35"/>
      <c r="B267" s="45">
        <v>38777</v>
      </c>
      <c r="C267" s="123">
        <v>764</v>
      </c>
      <c r="D267" s="27">
        <v>2723.2891180000001</v>
      </c>
      <c r="G267" s="13"/>
      <c r="H267" s="13"/>
      <c r="I267" s="13"/>
      <c r="W267" s="310"/>
      <c r="Z267" s="20"/>
      <c r="AA267" s="120"/>
    </row>
    <row r="268" spans="1:27" ht="15" hidden="1" customHeight="1" x14ac:dyDescent="0.2">
      <c r="A268" s="35"/>
      <c r="B268" s="45">
        <v>38808</v>
      </c>
      <c r="C268" s="123">
        <f>U276</f>
        <v>0</v>
      </c>
      <c r="D268" s="27">
        <v>1892.95439126</v>
      </c>
      <c r="G268" s="13"/>
      <c r="H268" s="13"/>
      <c r="I268" s="13"/>
      <c r="W268" s="310"/>
      <c r="Z268" s="20"/>
      <c r="AA268" s="120"/>
    </row>
    <row r="269" spans="1:27" ht="15" hidden="1" customHeight="1" x14ac:dyDescent="0.2">
      <c r="A269" s="35"/>
      <c r="B269" s="45">
        <v>38838</v>
      </c>
      <c r="C269" s="123" t="e">
        <f>#REF!</f>
        <v>#REF!</v>
      </c>
      <c r="D269" s="27">
        <v>2947.98004597</v>
      </c>
      <c r="G269" s="13"/>
      <c r="H269" s="13"/>
      <c r="I269" s="13"/>
      <c r="W269" s="310"/>
      <c r="Z269" s="20"/>
      <c r="AA269" s="120"/>
    </row>
    <row r="270" spans="1:27" ht="15" hidden="1" customHeight="1" x14ac:dyDescent="0.2">
      <c r="A270" s="35"/>
      <c r="B270" s="45">
        <v>38869</v>
      </c>
      <c r="C270" s="123" t="e">
        <f>#REF!</f>
        <v>#REF!</v>
      </c>
      <c r="D270" s="27">
        <v>2688.0438840000002</v>
      </c>
      <c r="G270" s="13"/>
      <c r="H270" s="13"/>
      <c r="I270" s="13"/>
      <c r="W270" s="310"/>
      <c r="Z270" s="20"/>
      <c r="AA270" s="120"/>
    </row>
    <row r="271" spans="1:27" ht="15" hidden="1" customHeight="1" x14ac:dyDescent="0.2">
      <c r="A271" s="35"/>
      <c r="B271" s="45">
        <v>38899</v>
      </c>
      <c r="C271" s="123" t="e">
        <f>#REF!</f>
        <v>#REF!</v>
      </c>
      <c r="D271" s="27">
        <v>2743.9040340000001</v>
      </c>
      <c r="G271" s="13"/>
      <c r="H271" s="13"/>
      <c r="I271" s="13"/>
      <c r="W271" s="310"/>
      <c r="Z271" s="20"/>
      <c r="AA271" s="120"/>
    </row>
    <row r="272" spans="1:27" ht="15" hidden="1" customHeight="1" x14ac:dyDescent="0.2">
      <c r="A272" s="35"/>
      <c r="B272" s="45">
        <v>38930</v>
      </c>
      <c r="C272" s="123">
        <f>U382</f>
        <v>0</v>
      </c>
      <c r="D272" s="27">
        <v>2412.8742966999998</v>
      </c>
      <c r="G272" s="13"/>
      <c r="H272" s="13"/>
      <c r="I272" s="13"/>
      <c r="W272" s="310"/>
      <c r="Z272" s="20"/>
      <c r="AA272" s="120"/>
    </row>
    <row r="273" spans="1:27" ht="15" hidden="1" customHeight="1" x14ac:dyDescent="0.2">
      <c r="A273" s="35"/>
      <c r="B273" s="45" t="s">
        <v>29</v>
      </c>
      <c r="C273" s="123" t="e">
        <f>#REF!</f>
        <v>#REF!</v>
      </c>
      <c r="D273" s="27">
        <v>2085.2845189999998</v>
      </c>
      <c r="G273" s="13"/>
      <c r="H273" s="13"/>
      <c r="I273" s="13"/>
      <c r="W273" s="310"/>
      <c r="Z273" s="20"/>
      <c r="AA273" s="120"/>
    </row>
    <row r="274" spans="1:27" ht="15" hidden="1" customHeight="1" x14ac:dyDescent="0.2">
      <c r="A274" s="35"/>
      <c r="B274" s="45">
        <v>38991</v>
      </c>
      <c r="C274" s="123" t="e">
        <f>#REF!</f>
        <v>#REF!</v>
      </c>
      <c r="D274" s="27">
        <v>2965.300937</v>
      </c>
      <c r="G274" s="13"/>
      <c r="H274" s="13"/>
      <c r="I274" s="13"/>
      <c r="W274" s="310"/>
      <c r="Z274" s="20"/>
      <c r="AA274" s="120"/>
    </row>
    <row r="275" spans="1:27" ht="15" hidden="1" customHeight="1" x14ac:dyDescent="0.2">
      <c r="A275" s="35"/>
      <c r="B275" s="45">
        <v>39022</v>
      </c>
      <c r="C275" s="123">
        <v>906</v>
      </c>
      <c r="D275" s="27">
        <v>3179.2128090000001</v>
      </c>
      <c r="G275" s="13"/>
      <c r="H275" s="13"/>
      <c r="I275" s="13"/>
      <c r="W275" s="310"/>
      <c r="Z275" s="20"/>
      <c r="AA275" s="120"/>
    </row>
    <row r="276" spans="1:27" ht="15" hidden="1" customHeight="1" x14ac:dyDescent="0.2">
      <c r="A276" s="35"/>
      <c r="B276" s="45">
        <v>39052</v>
      </c>
      <c r="C276" s="123">
        <v>900</v>
      </c>
      <c r="D276" s="27">
        <v>2981.3723156999999</v>
      </c>
      <c r="G276" s="13"/>
      <c r="H276" s="13"/>
      <c r="I276" s="13"/>
      <c r="W276" s="310"/>
      <c r="Z276" s="20"/>
      <c r="AA276" s="120"/>
    </row>
    <row r="277" spans="1:27" ht="15" hidden="1" customHeight="1" x14ac:dyDescent="0.2">
      <c r="A277" s="35"/>
      <c r="B277" s="45">
        <v>39083</v>
      </c>
      <c r="C277" s="81">
        <v>787</v>
      </c>
      <c r="D277" s="65">
        <v>2691.2880230000001</v>
      </c>
      <c r="G277" s="13"/>
      <c r="H277" s="13"/>
      <c r="I277" s="13"/>
      <c r="W277" s="310"/>
      <c r="Z277" s="20"/>
      <c r="AA277" s="120"/>
    </row>
    <row r="278" spans="1:27" ht="15" hidden="1" customHeight="1" x14ac:dyDescent="0.2">
      <c r="A278" s="35"/>
      <c r="B278" s="45">
        <v>39114</v>
      </c>
      <c r="C278" s="81">
        <v>879</v>
      </c>
      <c r="D278" s="65">
        <v>3228.8395350000001</v>
      </c>
      <c r="G278" s="13"/>
      <c r="H278" s="13"/>
      <c r="I278" s="13"/>
      <c r="W278" s="310"/>
      <c r="Z278" s="20"/>
      <c r="AA278" s="120"/>
    </row>
    <row r="279" spans="1:27" ht="15" hidden="1" customHeight="1" x14ac:dyDescent="0.2">
      <c r="A279" s="35"/>
      <c r="B279" s="45">
        <v>39142</v>
      </c>
      <c r="C279" s="81">
        <v>911</v>
      </c>
      <c r="D279" s="65">
        <v>3207.9845380000002</v>
      </c>
      <c r="G279" s="13"/>
      <c r="H279" s="13"/>
      <c r="I279" s="13"/>
      <c r="W279" s="310"/>
      <c r="Z279" s="20"/>
      <c r="AA279" s="120"/>
    </row>
    <row r="280" spans="1:27" ht="15" hidden="1" customHeight="1" x14ac:dyDescent="0.2">
      <c r="A280" s="35"/>
      <c r="B280" s="45">
        <v>39173</v>
      </c>
      <c r="C280" s="81">
        <v>733</v>
      </c>
      <c r="D280" s="65">
        <v>2643.429646</v>
      </c>
      <c r="G280" s="13"/>
      <c r="H280" s="13"/>
      <c r="I280" s="13"/>
      <c r="W280" s="310"/>
      <c r="Z280" s="20"/>
      <c r="AA280" s="120"/>
    </row>
    <row r="281" spans="1:27" ht="15" hidden="1" customHeight="1" x14ac:dyDescent="0.2">
      <c r="A281" s="35"/>
      <c r="B281" s="45">
        <v>39203</v>
      </c>
      <c r="C281" s="81">
        <v>1138</v>
      </c>
      <c r="D281" s="65">
        <v>4171.9808000000003</v>
      </c>
      <c r="G281" s="13"/>
      <c r="H281" s="13"/>
      <c r="I281" s="13"/>
      <c r="W281" s="310"/>
      <c r="Z281" s="20"/>
      <c r="AA281" s="120"/>
    </row>
    <row r="282" spans="1:27" ht="15" hidden="1" customHeight="1" x14ac:dyDescent="0.2">
      <c r="A282" s="35"/>
      <c r="B282" s="45">
        <v>39234</v>
      </c>
      <c r="C282" s="81">
        <v>1163</v>
      </c>
      <c r="D282" s="65">
        <v>4433.19758852</v>
      </c>
      <c r="G282" s="13"/>
      <c r="H282" s="13"/>
      <c r="I282" s="13"/>
      <c r="W282" s="310"/>
      <c r="Z282" s="20"/>
      <c r="AA282" s="120"/>
    </row>
    <row r="283" spans="1:27" ht="15" hidden="1" customHeight="1" x14ac:dyDescent="0.2">
      <c r="A283" s="35"/>
      <c r="B283" s="45">
        <v>39264</v>
      </c>
      <c r="C283" s="81">
        <v>1030</v>
      </c>
      <c r="D283" s="65">
        <v>3850.1892590000002</v>
      </c>
      <c r="G283" s="13"/>
      <c r="H283" s="13"/>
      <c r="I283" s="13"/>
      <c r="W283" s="310"/>
      <c r="Z283" s="20"/>
      <c r="AA283" s="120"/>
    </row>
    <row r="284" spans="1:27" ht="15" hidden="1" customHeight="1" x14ac:dyDescent="0.2">
      <c r="A284" s="35"/>
      <c r="B284" s="45">
        <v>39295</v>
      </c>
      <c r="C284" s="81">
        <v>1106</v>
      </c>
      <c r="D284" s="65">
        <v>4076.6330809999999</v>
      </c>
      <c r="G284" s="13"/>
      <c r="H284" s="13"/>
      <c r="I284" s="13"/>
      <c r="W284" s="310"/>
      <c r="Z284" s="20"/>
      <c r="AA284" s="120"/>
    </row>
    <row r="285" spans="1:27" ht="15" hidden="1" customHeight="1" x14ac:dyDescent="0.2">
      <c r="A285" s="35"/>
      <c r="B285" s="45">
        <v>39326</v>
      </c>
      <c r="C285" s="81">
        <v>997</v>
      </c>
      <c r="D285" s="65">
        <v>3787.7239973999999</v>
      </c>
      <c r="G285" s="13"/>
      <c r="H285" s="13"/>
      <c r="I285" s="13"/>
      <c r="W285" s="310"/>
      <c r="Z285" s="20"/>
      <c r="AA285" s="120"/>
    </row>
    <row r="286" spans="1:27" ht="15" hidden="1" customHeight="1" x14ac:dyDescent="0.2">
      <c r="A286" s="35"/>
      <c r="B286" s="45">
        <v>39356</v>
      </c>
      <c r="C286" s="81">
        <v>1002</v>
      </c>
      <c r="D286" s="65">
        <v>4052.9292909999999</v>
      </c>
      <c r="G286" s="13"/>
      <c r="H286" s="13"/>
      <c r="I286" s="13"/>
      <c r="W286" s="310"/>
      <c r="Z286" s="20"/>
      <c r="AA286" s="120"/>
    </row>
    <row r="287" spans="1:27" ht="15" hidden="1" customHeight="1" x14ac:dyDescent="0.2">
      <c r="A287" s="35"/>
      <c r="B287" s="45">
        <v>39387</v>
      </c>
      <c r="C287" s="81">
        <v>888</v>
      </c>
      <c r="D287" s="65">
        <v>3415.704945</v>
      </c>
      <c r="G287" s="13"/>
      <c r="H287" s="13"/>
      <c r="I287" s="13"/>
      <c r="W287" s="310"/>
      <c r="Z287" s="20"/>
      <c r="AA287" s="120"/>
    </row>
    <row r="288" spans="1:27" ht="15" hidden="1" customHeight="1" x14ac:dyDescent="0.2">
      <c r="A288" s="35"/>
      <c r="B288" s="45">
        <v>39417</v>
      </c>
      <c r="C288" s="81">
        <v>808</v>
      </c>
      <c r="D288" s="65">
        <v>3180.6541160000002</v>
      </c>
      <c r="G288" s="13"/>
      <c r="H288" s="13"/>
      <c r="I288" s="13"/>
      <c r="W288" s="310"/>
      <c r="Z288" s="20"/>
      <c r="AA288" s="120"/>
    </row>
    <row r="289" spans="1:27" ht="15" hidden="1" customHeight="1" x14ac:dyDescent="0.2">
      <c r="A289" s="35"/>
      <c r="B289" s="45">
        <v>39448</v>
      </c>
      <c r="C289" s="81">
        <v>916</v>
      </c>
      <c r="D289" s="65">
        <v>3586.28024959</v>
      </c>
      <c r="G289" s="13"/>
      <c r="H289" s="13"/>
      <c r="I289" s="13"/>
      <c r="W289" s="310"/>
      <c r="Z289" s="20"/>
      <c r="AA289" s="120"/>
    </row>
    <row r="290" spans="1:27" ht="15" hidden="1" customHeight="1" x14ac:dyDescent="0.2">
      <c r="A290" s="35"/>
      <c r="B290" s="45">
        <v>39479</v>
      </c>
      <c r="C290" s="81">
        <v>934</v>
      </c>
      <c r="D290" s="65">
        <v>3819.74873768</v>
      </c>
      <c r="G290" s="13"/>
      <c r="H290" s="13"/>
      <c r="I290" s="13"/>
      <c r="W290" s="310"/>
      <c r="Z290" s="20"/>
      <c r="AA290" s="120"/>
    </row>
    <row r="291" spans="1:27" ht="15" hidden="1" customHeight="1" x14ac:dyDescent="0.2">
      <c r="A291" s="35"/>
      <c r="B291" s="45">
        <v>39508</v>
      </c>
      <c r="C291" s="81">
        <v>926</v>
      </c>
      <c r="D291" s="65">
        <v>3800.5516950000001</v>
      </c>
      <c r="G291" s="13"/>
      <c r="H291" s="13"/>
      <c r="I291" s="13"/>
      <c r="W291" s="310"/>
      <c r="Z291" s="20"/>
      <c r="AA291" s="120"/>
    </row>
    <row r="292" spans="1:27" ht="15" hidden="1" customHeight="1" x14ac:dyDescent="0.2">
      <c r="A292" s="35"/>
      <c r="B292" s="45">
        <v>39539</v>
      </c>
      <c r="C292" s="81">
        <v>1163</v>
      </c>
      <c r="D292" s="65">
        <v>5026.491771</v>
      </c>
      <c r="G292" s="13"/>
      <c r="H292" s="13"/>
      <c r="I292" s="13"/>
      <c r="W292" s="310"/>
      <c r="Z292" s="20"/>
      <c r="AA292" s="120"/>
    </row>
    <row r="293" spans="1:27" ht="15" hidden="1" customHeight="1" x14ac:dyDescent="0.2">
      <c r="A293" s="35"/>
      <c r="B293" s="45">
        <v>39569</v>
      </c>
      <c r="C293" s="81">
        <v>1370</v>
      </c>
      <c r="D293" s="65">
        <v>5680.8066893699997</v>
      </c>
      <c r="G293" s="13"/>
      <c r="H293" s="13"/>
      <c r="I293" s="13"/>
      <c r="W293" s="310"/>
      <c r="Z293" s="20"/>
      <c r="AA293" s="120"/>
    </row>
    <row r="294" spans="1:27" ht="15" hidden="1" customHeight="1" x14ac:dyDescent="0.2">
      <c r="A294" s="35"/>
      <c r="B294" s="45">
        <v>39600</v>
      </c>
      <c r="C294" s="81">
        <v>1269</v>
      </c>
      <c r="D294" s="65">
        <v>5503.6902774399996</v>
      </c>
      <c r="G294" s="13"/>
      <c r="H294" s="13"/>
      <c r="I294" s="13"/>
      <c r="W294" s="310"/>
      <c r="Z294" s="20"/>
      <c r="AA294" s="120"/>
    </row>
    <row r="295" spans="1:27" ht="15" hidden="1" customHeight="1" x14ac:dyDescent="0.2">
      <c r="A295" s="35"/>
      <c r="B295" s="45">
        <v>39630</v>
      </c>
      <c r="C295" s="81">
        <v>1276</v>
      </c>
      <c r="D295" s="65">
        <v>5367.5075582299996</v>
      </c>
      <c r="G295" s="13"/>
      <c r="H295" s="13"/>
      <c r="I295" s="13"/>
      <c r="W295" s="310"/>
      <c r="Z295" s="20"/>
      <c r="AA295" s="120"/>
    </row>
    <row r="296" spans="1:27" ht="15" hidden="1" customHeight="1" x14ac:dyDescent="0.2">
      <c r="A296" s="35"/>
      <c r="B296" s="45">
        <v>39661</v>
      </c>
      <c r="C296" s="81">
        <v>1055</v>
      </c>
      <c r="D296" s="65">
        <v>4496.2706395900104</v>
      </c>
      <c r="G296" s="13"/>
      <c r="H296" s="13"/>
      <c r="I296" s="13"/>
      <c r="W296" s="310"/>
      <c r="Z296" s="20"/>
      <c r="AA296" s="120"/>
    </row>
    <row r="297" spans="1:27" ht="15" hidden="1" customHeight="1" x14ac:dyDescent="0.2">
      <c r="A297" s="35"/>
      <c r="B297" s="45">
        <v>39692</v>
      </c>
      <c r="C297" s="81">
        <v>1141</v>
      </c>
      <c r="D297" s="65">
        <v>5941.6786146500199</v>
      </c>
      <c r="G297" s="13"/>
      <c r="H297" s="13"/>
      <c r="I297" s="13"/>
      <c r="W297" s="310"/>
      <c r="Z297" s="20"/>
      <c r="AA297" s="120"/>
    </row>
    <row r="298" spans="1:27" ht="15" hidden="1" customHeight="1" x14ac:dyDescent="0.2">
      <c r="A298" s="35"/>
      <c r="B298" s="45">
        <v>39722</v>
      </c>
      <c r="C298" s="81">
        <v>1036</v>
      </c>
      <c r="D298" s="65">
        <v>4895.9002272300004</v>
      </c>
      <c r="G298" s="13"/>
      <c r="H298" s="13"/>
      <c r="I298" s="13"/>
      <c r="W298" s="310"/>
      <c r="Z298" s="20"/>
      <c r="AA298" s="120"/>
    </row>
    <row r="299" spans="1:27" ht="15" hidden="1" customHeight="1" x14ac:dyDescent="0.2">
      <c r="A299" s="35"/>
      <c r="B299" s="45">
        <v>39753</v>
      </c>
      <c r="C299" s="81">
        <v>824</v>
      </c>
      <c r="D299" s="65">
        <v>3953.4706024100001</v>
      </c>
      <c r="G299" s="13"/>
      <c r="H299" s="13"/>
      <c r="I299" s="13"/>
      <c r="W299" s="310"/>
      <c r="Z299" s="20"/>
      <c r="AA299" s="120"/>
    </row>
    <row r="300" spans="1:27" ht="15" hidden="1" customHeight="1" x14ac:dyDescent="0.2">
      <c r="A300" s="35"/>
      <c r="B300" s="45">
        <v>39783</v>
      </c>
      <c r="C300" s="81">
        <v>804</v>
      </c>
      <c r="D300" s="65">
        <v>4987.7596568000199</v>
      </c>
      <c r="G300" s="13"/>
      <c r="H300" s="13"/>
      <c r="I300" s="13"/>
      <c r="W300" s="310"/>
      <c r="Z300" s="20"/>
      <c r="AA300" s="120"/>
    </row>
    <row r="301" spans="1:27" ht="15" hidden="1" customHeight="1" x14ac:dyDescent="0.2">
      <c r="A301" s="35"/>
      <c r="B301" s="45">
        <v>39814</v>
      </c>
      <c r="C301" s="81">
        <v>384</v>
      </c>
      <c r="D301" s="65">
        <v>2033.1784237100001</v>
      </c>
      <c r="G301" s="13"/>
      <c r="H301" s="13"/>
      <c r="I301" s="13"/>
      <c r="W301" s="310"/>
      <c r="Z301" s="20"/>
      <c r="AA301" s="120"/>
    </row>
    <row r="302" spans="1:27" ht="15" hidden="1" customHeight="1" x14ac:dyDescent="0.2">
      <c r="A302" s="35"/>
      <c r="B302" s="45">
        <v>39845</v>
      </c>
      <c r="C302" s="81">
        <f>V309</f>
        <v>0</v>
      </c>
      <c r="D302" s="65">
        <v>2906.9006282199998</v>
      </c>
      <c r="G302" s="13"/>
      <c r="H302" s="13"/>
      <c r="I302" s="13"/>
      <c r="W302" s="310"/>
      <c r="Z302" s="20"/>
      <c r="AA302" s="120"/>
    </row>
    <row r="303" spans="1:27" ht="15" hidden="1" customHeight="1" x14ac:dyDescent="0.2">
      <c r="A303" s="35"/>
      <c r="B303" s="45">
        <v>39873</v>
      </c>
      <c r="C303" s="81">
        <f>V310</f>
        <v>0</v>
      </c>
      <c r="D303" s="65">
        <v>5471.4145917300002</v>
      </c>
      <c r="G303" s="13"/>
      <c r="H303" s="13"/>
      <c r="I303" s="13"/>
      <c r="W303" s="310"/>
      <c r="Z303" s="20"/>
      <c r="AA303" s="120"/>
    </row>
    <row r="304" spans="1:27" ht="15" hidden="1" customHeight="1" x14ac:dyDescent="0.2">
      <c r="A304" s="35"/>
      <c r="B304" s="45">
        <v>39904</v>
      </c>
      <c r="C304" s="81">
        <v>921</v>
      </c>
      <c r="D304" s="65">
        <v>4879.4046462300003</v>
      </c>
      <c r="G304" s="13"/>
      <c r="H304" s="13"/>
      <c r="I304" s="13"/>
      <c r="W304" s="310"/>
      <c r="Z304" s="20"/>
      <c r="AA304" s="120"/>
    </row>
    <row r="305" spans="1:33" ht="15" hidden="1" customHeight="1" x14ac:dyDescent="0.2">
      <c r="A305" s="35"/>
      <c r="B305" s="45">
        <v>39934</v>
      </c>
      <c r="C305" s="81">
        <v>964</v>
      </c>
      <c r="D305" s="65">
        <v>5272.6825575900002</v>
      </c>
      <c r="G305" s="13"/>
      <c r="H305" s="13"/>
      <c r="I305" s="13"/>
      <c r="W305" s="310"/>
      <c r="Z305" s="20"/>
      <c r="AA305" s="120"/>
    </row>
    <row r="306" spans="1:33" ht="15" hidden="1" customHeight="1" x14ac:dyDescent="0.2">
      <c r="A306" s="35"/>
      <c r="B306" s="45">
        <v>39965</v>
      </c>
      <c r="C306" s="81">
        <v>1096</v>
      </c>
      <c r="D306" s="65">
        <v>6268.7952460400002</v>
      </c>
      <c r="G306" s="13"/>
      <c r="H306" s="13"/>
      <c r="I306" s="13"/>
      <c r="W306" s="310"/>
      <c r="Z306" s="20"/>
      <c r="AA306" s="120"/>
    </row>
    <row r="307" spans="1:33" ht="15" hidden="1" customHeight="1" x14ac:dyDescent="0.2">
      <c r="A307" s="35"/>
      <c r="B307" s="45">
        <v>39995</v>
      </c>
      <c r="C307" s="81">
        <v>1046</v>
      </c>
      <c r="D307" s="65">
        <v>5611.8897847300004</v>
      </c>
      <c r="G307" s="13"/>
      <c r="H307" s="13"/>
      <c r="I307" s="13"/>
      <c r="W307" s="310"/>
      <c r="Z307" s="20"/>
      <c r="AA307" s="120"/>
    </row>
    <row r="308" spans="1:33" ht="15" hidden="1" customHeight="1" x14ac:dyDescent="0.2">
      <c r="A308" s="35"/>
      <c r="B308" s="45">
        <v>40026</v>
      </c>
      <c r="C308" s="81">
        <v>1010</v>
      </c>
      <c r="D308" s="65">
        <v>6414.8767931100001</v>
      </c>
      <c r="G308" s="13"/>
      <c r="H308" s="13"/>
      <c r="I308" s="13"/>
      <c r="W308" s="310"/>
      <c r="Z308" s="20"/>
      <c r="AA308" s="120"/>
    </row>
    <row r="309" spans="1:33" ht="15" hidden="1" customHeight="1" x14ac:dyDescent="0.2">
      <c r="A309" s="35"/>
      <c r="B309" s="45">
        <v>40057</v>
      </c>
      <c r="C309" s="81">
        <v>953</v>
      </c>
      <c r="D309" s="65">
        <v>5979.2955484599997</v>
      </c>
      <c r="G309" s="13"/>
      <c r="H309" s="13"/>
      <c r="I309" s="13"/>
      <c r="W309" s="310"/>
      <c r="Z309" s="20"/>
      <c r="AA309" s="120"/>
    </row>
    <row r="310" spans="1:33" ht="15" hidden="1" customHeight="1" x14ac:dyDescent="0.2">
      <c r="A310" s="35"/>
      <c r="B310" s="45">
        <v>40087</v>
      </c>
      <c r="C310" s="81">
        <v>839</v>
      </c>
      <c r="D310" s="65">
        <v>5030.22986752</v>
      </c>
      <c r="G310" s="13"/>
      <c r="H310" s="13"/>
      <c r="I310" s="13"/>
      <c r="W310" s="310"/>
      <c r="Z310" s="20"/>
      <c r="AA310" s="120"/>
    </row>
    <row r="311" spans="1:33" ht="15" hidden="1" customHeight="1" x14ac:dyDescent="0.2">
      <c r="A311" s="35"/>
      <c r="B311" s="45">
        <v>40118</v>
      </c>
      <c r="C311" s="81">
        <v>517</v>
      </c>
      <c r="D311" s="65">
        <v>3210.6641067199998</v>
      </c>
      <c r="G311" s="13"/>
      <c r="H311" s="13"/>
      <c r="I311" s="13"/>
      <c r="W311" s="310"/>
      <c r="Z311" s="20"/>
      <c r="AA311" s="120"/>
    </row>
    <row r="312" spans="1:33" ht="6" hidden="1" customHeight="1" x14ac:dyDescent="0.2">
      <c r="A312" s="35"/>
      <c r="B312" s="45">
        <v>40148</v>
      </c>
      <c r="C312" s="81">
        <v>406</v>
      </c>
      <c r="D312" s="65">
        <v>2922.6919646000001</v>
      </c>
      <c r="G312" s="13"/>
      <c r="H312" s="13"/>
      <c r="I312" s="13"/>
      <c r="W312" s="310"/>
      <c r="Z312" s="20"/>
      <c r="AA312" s="120"/>
    </row>
    <row r="313" spans="1:33" ht="21" customHeight="1" x14ac:dyDescent="0.2">
      <c r="A313" s="35"/>
      <c r="B313" s="50" t="s">
        <v>60</v>
      </c>
      <c r="C313" s="166">
        <v>682</v>
      </c>
      <c r="D313" s="304">
        <v>6937.9328142900004</v>
      </c>
      <c r="G313" s="13"/>
      <c r="H313" s="13"/>
      <c r="I313" s="13"/>
      <c r="P313" s="25"/>
      <c r="Q313" s="25"/>
      <c r="R313" s="25"/>
      <c r="S313" s="25"/>
      <c r="V313" s="333">
        <v>809</v>
      </c>
      <c r="W313" s="332">
        <v>7610.1555466999998</v>
      </c>
      <c r="X313" s="366"/>
      <c r="Y313" s="124"/>
      <c r="Z313" s="25"/>
      <c r="AA313" s="25"/>
      <c r="AB313" s="25"/>
      <c r="AC313" s="167"/>
      <c r="AD313" s="26"/>
      <c r="AE313" s="26"/>
      <c r="AF313" s="26"/>
      <c r="AG313" s="26"/>
    </row>
    <row r="314" spans="1:33" ht="21" customHeight="1" x14ac:dyDescent="0.2">
      <c r="A314" s="35"/>
      <c r="B314" s="50" t="s">
        <v>33</v>
      </c>
      <c r="C314" s="166">
        <v>1421</v>
      </c>
      <c r="D314" s="304">
        <v>12249.72727981063</v>
      </c>
      <c r="G314" s="13"/>
      <c r="H314" s="13"/>
      <c r="I314" s="13"/>
      <c r="P314" s="37"/>
      <c r="Q314" s="37"/>
      <c r="R314" s="37"/>
      <c r="S314" s="37"/>
      <c r="T314" s="367"/>
      <c r="V314" s="333">
        <v>947</v>
      </c>
      <c r="W314" s="332">
        <v>8986.3774186499995</v>
      </c>
      <c r="X314" s="366"/>
      <c r="Y314" s="124"/>
      <c r="Z314" s="25"/>
      <c r="AA314" s="25"/>
      <c r="AB314" s="25"/>
      <c r="AC314" s="168"/>
      <c r="AD314" s="26"/>
      <c r="AE314" s="26"/>
      <c r="AF314" s="636"/>
      <c r="AG314" s="636"/>
    </row>
    <row r="315" spans="1:33" ht="21" hidden="1" customHeight="1" x14ac:dyDescent="0.2">
      <c r="A315" s="35"/>
      <c r="B315" s="50" t="s">
        <v>34</v>
      </c>
      <c r="C315" s="166">
        <v>0</v>
      </c>
      <c r="D315" s="304">
        <v>0</v>
      </c>
      <c r="G315" s="13"/>
      <c r="H315" s="13"/>
      <c r="I315" s="13"/>
      <c r="O315" s="37"/>
      <c r="P315" s="25"/>
      <c r="Q315" s="25"/>
      <c r="R315" s="25"/>
      <c r="S315" s="25"/>
      <c r="T315" s="368"/>
      <c r="V315" s="333">
        <v>1067</v>
      </c>
      <c r="W315" s="332">
        <v>9808.3536105300009</v>
      </c>
      <c r="X315" s="333"/>
      <c r="Y315" s="22"/>
      <c r="Z315" s="25"/>
      <c r="AA315" s="25"/>
      <c r="AB315" s="25"/>
      <c r="AC315" s="254"/>
      <c r="AD315" s="26"/>
      <c r="AE315" s="26"/>
      <c r="AF315" s="125"/>
      <c r="AG315" s="125"/>
    </row>
    <row r="316" spans="1:33" ht="21" hidden="1" customHeight="1" x14ac:dyDescent="0.2">
      <c r="A316" s="35"/>
      <c r="B316" s="50" t="s">
        <v>35</v>
      </c>
      <c r="C316" s="166">
        <v>0</v>
      </c>
      <c r="D316" s="304">
        <v>0</v>
      </c>
      <c r="G316" s="13"/>
      <c r="H316" s="13"/>
      <c r="I316" s="13"/>
      <c r="P316" s="25"/>
      <c r="Q316" s="25"/>
      <c r="R316" s="25"/>
      <c r="S316" s="25"/>
      <c r="V316" s="333">
        <v>917</v>
      </c>
      <c r="W316" s="332">
        <v>9877.23740516</v>
      </c>
      <c r="X316" s="366"/>
      <c r="Y316" s="124"/>
      <c r="Z316" s="25"/>
      <c r="AA316" s="25"/>
      <c r="AB316" s="25"/>
      <c r="AC316" s="167"/>
      <c r="AD316" s="26"/>
      <c r="AE316" s="26"/>
      <c r="AF316" s="26"/>
      <c r="AG316" s="26"/>
    </row>
    <row r="317" spans="1:33" ht="21" hidden="1" customHeight="1" x14ac:dyDescent="0.2">
      <c r="A317" s="35"/>
      <c r="B317" s="50" t="s">
        <v>36</v>
      </c>
      <c r="C317" s="166">
        <v>0</v>
      </c>
      <c r="D317" s="304">
        <v>0</v>
      </c>
      <c r="G317" s="13"/>
      <c r="H317" s="13"/>
      <c r="I317" s="13"/>
      <c r="P317" s="37"/>
      <c r="Q317" s="37"/>
      <c r="R317" s="37"/>
      <c r="S317" s="37"/>
      <c r="T317" s="367"/>
      <c r="V317" s="333">
        <v>1269</v>
      </c>
      <c r="W317" s="332">
        <v>11289.32120244</v>
      </c>
      <c r="X317" s="366"/>
      <c r="Y317" s="124"/>
      <c r="Z317" s="25"/>
      <c r="AA317" s="25"/>
      <c r="AB317" s="25"/>
      <c r="AC317" s="168"/>
      <c r="AD317" s="26"/>
      <c r="AE317" s="26"/>
      <c r="AF317" s="636"/>
      <c r="AG317" s="636"/>
    </row>
    <row r="318" spans="1:33" ht="21" hidden="1" customHeight="1" x14ac:dyDescent="0.2">
      <c r="A318" s="35"/>
      <c r="B318" s="50" t="s">
        <v>32</v>
      </c>
      <c r="C318" s="166">
        <v>0</v>
      </c>
      <c r="D318" s="70">
        <v>0</v>
      </c>
      <c r="G318" s="13"/>
      <c r="H318" s="13"/>
      <c r="I318" s="13"/>
      <c r="O318" s="37"/>
      <c r="P318" s="25"/>
      <c r="Q318" s="25"/>
      <c r="R318" s="25"/>
      <c r="S318" s="25"/>
      <c r="T318" s="368"/>
      <c r="V318" s="333">
        <v>1226</v>
      </c>
      <c r="W318" s="332">
        <v>10779.48236749</v>
      </c>
      <c r="X318" s="333"/>
      <c r="Y318" s="22"/>
      <c r="Z318" s="25"/>
      <c r="AA318" s="25"/>
      <c r="AB318" s="25"/>
      <c r="AC318" s="254"/>
      <c r="AD318" s="26"/>
      <c r="AE318" s="26"/>
      <c r="AF318" s="125"/>
      <c r="AG318" s="125"/>
    </row>
    <row r="319" spans="1:33" ht="21" hidden="1" customHeight="1" x14ac:dyDescent="0.2">
      <c r="A319" s="35"/>
      <c r="B319" s="50" t="s">
        <v>37</v>
      </c>
      <c r="C319" s="166">
        <v>0</v>
      </c>
      <c r="D319" s="304">
        <v>0</v>
      </c>
      <c r="G319" s="13"/>
      <c r="H319" s="13"/>
      <c r="I319" s="13"/>
      <c r="P319" s="25"/>
      <c r="Q319" s="25"/>
      <c r="R319" s="25"/>
      <c r="S319" s="25"/>
      <c r="V319" s="333">
        <v>1096</v>
      </c>
      <c r="W319" s="332">
        <v>12069.706923919999</v>
      </c>
      <c r="X319" s="366"/>
      <c r="Y319" s="124"/>
      <c r="Z319" s="25"/>
      <c r="AA319" s="25"/>
      <c r="AB319" s="25"/>
      <c r="AC319" s="167"/>
      <c r="AD319" s="26"/>
      <c r="AE319" s="26"/>
      <c r="AF319" s="26"/>
      <c r="AG319" s="26"/>
    </row>
    <row r="320" spans="1:33" ht="21" hidden="1" customHeight="1" x14ac:dyDescent="0.2">
      <c r="A320" s="35"/>
      <c r="B320" s="50" t="s">
        <v>38</v>
      </c>
      <c r="C320" s="166">
        <v>0</v>
      </c>
      <c r="D320" s="304">
        <v>0</v>
      </c>
      <c r="G320" s="13"/>
      <c r="H320" s="13"/>
      <c r="I320" s="13"/>
      <c r="P320" s="37"/>
      <c r="Q320" s="37"/>
      <c r="R320" s="37"/>
      <c r="S320" s="37"/>
      <c r="T320" s="367"/>
      <c r="V320" s="333">
        <v>1345</v>
      </c>
      <c r="W320" s="332">
        <v>11734.405629929999</v>
      </c>
      <c r="X320" s="366"/>
      <c r="Y320" s="124"/>
      <c r="Z320" s="25"/>
      <c r="AA320" s="25"/>
      <c r="AB320" s="25"/>
      <c r="AC320" s="168"/>
      <c r="AD320" s="26"/>
      <c r="AE320" s="26"/>
      <c r="AF320" s="636"/>
      <c r="AG320" s="636"/>
    </row>
    <row r="321" spans="1:33" ht="21" hidden="1" customHeight="1" x14ac:dyDescent="0.2">
      <c r="A321" s="35"/>
      <c r="B321" s="50" t="s">
        <v>42</v>
      </c>
      <c r="C321" s="166">
        <v>0</v>
      </c>
      <c r="D321" s="70">
        <v>0</v>
      </c>
      <c r="G321" s="13"/>
      <c r="H321" s="13"/>
      <c r="I321" s="13"/>
      <c r="O321" s="37"/>
      <c r="P321" s="25"/>
      <c r="Q321" s="25"/>
      <c r="R321" s="25"/>
      <c r="S321" s="25"/>
      <c r="T321" s="368"/>
      <c r="V321" s="364"/>
      <c r="W321" s="360"/>
      <c r="X321" s="333"/>
      <c r="Y321" s="22"/>
      <c r="Z321" s="25"/>
      <c r="AA321" s="25"/>
      <c r="AB321" s="25"/>
      <c r="AC321" s="254"/>
      <c r="AD321" s="26"/>
      <c r="AE321" s="26"/>
      <c r="AF321" s="125"/>
      <c r="AG321" s="125"/>
    </row>
    <row r="322" spans="1:33" ht="21" hidden="1" customHeight="1" x14ac:dyDescent="0.2">
      <c r="A322" s="35"/>
      <c r="B322" s="50" t="s">
        <v>40</v>
      </c>
      <c r="C322" s="166">
        <v>0</v>
      </c>
      <c r="D322" s="304">
        <v>0</v>
      </c>
      <c r="G322" s="13"/>
      <c r="H322" s="13"/>
      <c r="I322" s="13"/>
      <c r="P322" s="25"/>
      <c r="Q322" s="25"/>
      <c r="R322" s="25"/>
      <c r="S322" s="25"/>
      <c r="V322" s="364"/>
      <c r="W322" s="365"/>
      <c r="X322" s="366"/>
      <c r="Y322" s="124"/>
      <c r="Z322" s="25"/>
      <c r="AA322" s="25"/>
      <c r="AB322" s="25"/>
      <c r="AC322" s="167"/>
      <c r="AD322" s="26"/>
      <c r="AE322" s="26"/>
      <c r="AF322" s="26"/>
      <c r="AG322" s="26"/>
    </row>
    <row r="323" spans="1:33" ht="21" hidden="1" customHeight="1" x14ac:dyDescent="0.2">
      <c r="A323" s="35"/>
      <c r="B323" s="50" t="s">
        <v>41</v>
      </c>
      <c r="C323" s="166">
        <v>0</v>
      </c>
      <c r="D323" s="304">
        <v>0</v>
      </c>
      <c r="G323" s="13"/>
      <c r="H323" s="13"/>
      <c r="I323" s="13"/>
      <c r="P323" s="37"/>
      <c r="Q323" s="37"/>
      <c r="R323" s="37"/>
      <c r="S323" s="37"/>
      <c r="T323" s="367"/>
      <c r="V323" s="364"/>
      <c r="W323" s="365"/>
      <c r="X323" s="366"/>
      <c r="Y323" s="124"/>
      <c r="Z323" s="25"/>
      <c r="AA323" s="25"/>
      <c r="AB323" s="25"/>
      <c r="AC323" s="168"/>
      <c r="AD323" s="26"/>
      <c r="AE323" s="26"/>
      <c r="AF323" s="636"/>
      <c r="AG323" s="636"/>
    </row>
    <row r="324" spans="1:33" ht="21" hidden="1" customHeight="1" x14ac:dyDescent="0.2">
      <c r="A324" s="35"/>
      <c r="B324" s="50" t="s">
        <v>61</v>
      </c>
      <c r="C324" s="166">
        <v>0</v>
      </c>
      <c r="D324" s="70">
        <v>0</v>
      </c>
      <c r="G324" s="13"/>
      <c r="H324" s="13"/>
      <c r="I324" s="13"/>
      <c r="O324" s="37"/>
      <c r="P324" s="25"/>
      <c r="Q324" s="25"/>
      <c r="R324" s="25"/>
      <c r="S324" s="25"/>
      <c r="T324" s="368"/>
      <c r="V324" s="364"/>
      <c r="W324" s="360"/>
      <c r="X324" s="333"/>
      <c r="Y324" s="22"/>
      <c r="Z324" s="25"/>
      <c r="AA324" s="25"/>
      <c r="AB324" s="25"/>
      <c r="AC324" s="254"/>
      <c r="AD324" s="26"/>
      <c r="AE324" s="26"/>
      <c r="AF324" s="125"/>
      <c r="AG324" s="125"/>
    </row>
    <row r="325" spans="1:33" ht="15" customHeight="1" x14ac:dyDescent="0.2">
      <c r="A325" s="35"/>
      <c r="B325" s="278" t="s">
        <v>30</v>
      </c>
      <c r="C325" s="230">
        <f>SUM(C313:C324)</f>
        <v>2103</v>
      </c>
      <c r="D325" s="279">
        <f>D313+D314+D315+D316+D317+D318+D319+D320+D321+D322+D323+D324</f>
        <v>19187.660094100629</v>
      </c>
      <c r="G325" s="13"/>
      <c r="H325" s="13"/>
      <c r="I325" s="13"/>
      <c r="P325" s="94"/>
      <c r="Q325" s="94"/>
      <c r="R325" s="94"/>
      <c r="S325" s="94"/>
      <c r="T325" s="333"/>
      <c r="U325" s="369"/>
      <c r="V325" s="364"/>
      <c r="W325" s="360"/>
      <c r="X325" s="333"/>
      <c r="Y325" s="22"/>
      <c r="Z325" s="25"/>
      <c r="AA325" s="25"/>
      <c r="AB325" s="25"/>
      <c r="AC325" s="26"/>
      <c r="AD325" s="26"/>
      <c r="AE325" s="26"/>
      <c r="AF325" s="25"/>
      <c r="AG325" s="65"/>
    </row>
    <row r="326" spans="1:33" ht="15" customHeight="1" x14ac:dyDescent="0.2">
      <c r="A326" s="35"/>
      <c r="C326" s="185"/>
      <c r="E326" s="13"/>
      <c r="G326" s="13"/>
      <c r="H326" s="13"/>
      <c r="I326" s="13"/>
      <c r="U326" s="369"/>
      <c r="V326" s="364"/>
      <c r="W326" s="365"/>
      <c r="X326" s="366"/>
      <c r="Z326" s="25"/>
      <c r="AA326" s="25"/>
      <c r="AB326" s="25"/>
      <c r="AC326" s="26"/>
      <c r="AD326" s="26"/>
      <c r="AE326" s="26"/>
      <c r="AF326" s="25"/>
      <c r="AG326" s="65"/>
    </row>
    <row r="327" spans="1:33" ht="15" customHeight="1" x14ac:dyDescent="0.2">
      <c r="A327" s="35"/>
      <c r="E327" s="13"/>
      <c r="G327" s="13"/>
      <c r="H327" s="13"/>
      <c r="I327" s="13"/>
      <c r="U327" s="369"/>
      <c r="V327" s="370"/>
      <c r="W327" s="370"/>
      <c r="X327" s="371"/>
      <c r="Z327" s="25"/>
      <c r="AA327" s="25"/>
      <c r="AB327" s="22"/>
      <c r="AC327" s="26"/>
      <c r="AD327" s="26"/>
      <c r="AE327" s="26"/>
      <c r="AF327" s="25"/>
      <c r="AG327" s="65"/>
    </row>
    <row r="328" spans="1:33" ht="15" customHeight="1" x14ac:dyDescent="0.2">
      <c r="A328" s="35"/>
      <c r="D328" s="242"/>
      <c r="E328" s="13"/>
      <c r="G328" s="13"/>
      <c r="H328" s="13"/>
      <c r="I328" s="13"/>
      <c r="U328" s="369"/>
      <c r="Z328" s="25"/>
      <c r="AA328" s="25"/>
      <c r="AB328" s="22"/>
      <c r="AC328" s="26"/>
      <c r="AD328" s="26"/>
      <c r="AE328" s="26"/>
      <c r="AF328" s="25"/>
      <c r="AG328" s="65"/>
    </row>
    <row r="329" spans="1:33" ht="15" customHeight="1" x14ac:dyDescent="0.2">
      <c r="A329" s="35"/>
      <c r="C329" s="185"/>
      <c r="E329" s="13"/>
      <c r="G329" s="13"/>
      <c r="H329" s="13"/>
      <c r="I329" s="13"/>
      <c r="U329" s="369"/>
      <c r="V329" s="370"/>
      <c r="W329" s="370"/>
      <c r="X329" s="371"/>
      <c r="Z329" s="25"/>
      <c r="AA329" s="25"/>
      <c r="AB329" s="22"/>
      <c r="AC329" s="26"/>
      <c r="AD329" s="26"/>
      <c r="AE329" s="26"/>
      <c r="AF329" s="25"/>
      <c r="AG329" s="65"/>
    </row>
    <row r="330" spans="1:33" ht="15" customHeight="1" x14ac:dyDescent="0.2">
      <c r="A330" s="35"/>
      <c r="E330" s="13"/>
      <c r="G330" s="13"/>
      <c r="H330" s="13"/>
      <c r="I330" s="13"/>
      <c r="U330" s="369"/>
      <c r="V330" s="370"/>
      <c r="W330" s="370"/>
      <c r="X330" s="371"/>
      <c r="Z330" s="25"/>
      <c r="AA330" s="25"/>
      <c r="AB330" s="22"/>
      <c r="AC330" s="26"/>
      <c r="AD330" s="26"/>
      <c r="AE330" s="26"/>
      <c r="AF330" s="25"/>
      <c r="AG330" s="65"/>
    </row>
    <row r="331" spans="1:33" ht="15" customHeight="1" x14ac:dyDescent="0.2">
      <c r="A331" s="35"/>
      <c r="E331" s="13"/>
      <c r="G331" s="13"/>
      <c r="H331" s="13"/>
      <c r="I331" s="13"/>
      <c r="U331" s="369"/>
      <c r="V331" s="370"/>
      <c r="W331" s="370"/>
      <c r="X331" s="371"/>
      <c r="Z331" s="25"/>
      <c r="AA331" s="25"/>
      <c r="AB331" s="22"/>
      <c r="AC331" s="26"/>
      <c r="AD331" s="26"/>
      <c r="AE331" s="26"/>
      <c r="AF331" s="25"/>
      <c r="AG331" s="65"/>
    </row>
    <row r="332" spans="1:33" ht="15" customHeight="1" x14ac:dyDescent="0.2">
      <c r="A332" s="35"/>
      <c r="E332" s="13"/>
      <c r="G332" s="13"/>
      <c r="H332" s="13"/>
      <c r="I332" s="13"/>
      <c r="U332" s="369"/>
      <c r="V332" s="370"/>
      <c r="W332" s="370"/>
      <c r="X332" s="371"/>
      <c r="Z332" s="25"/>
      <c r="AA332" s="25"/>
      <c r="AB332" s="22"/>
      <c r="AC332" s="26"/>
      <c r="AD332" s="26"/>
      <c r="AE332" s="26"/>
      <c r="AF332" s="25"/>
      <c r="AG332" s="65"/>
    </row>
    <row r="333" spans="1:33" ht="15" customHeight="1" x14ac:dyDescent="0.2">
      <c r="A333" s="35"/>
      <c r="E333" s="13"/>
      <c r="G333" s="13"/>
      <c r="H333" s="13"/>
      <c r="I333" s="13"/>
      <c r="U333" s="369"/>
      <c r="V333" s="370"/>
      <c r="W333" s="370"/>
      <c r="X333" s="371"/>
      <c r="Z333" s="25"/>
      <c r="AA333" s="25"/>
      <c r="AB333" s="22"/>
      <c r="AC333" s="26"/>
      <c r="AD333" s="26"/>
      <c r="AE333" s="26"/>
      <c r="AF333" s="25"/>
      <c r="AG333" s="65"/>
    </row>
    <row r="334" spans="1:33" ht="15" customHeight="1" x14ac:dyDescent="0.2">
      <c r="A334" s="35"/>
      <c r="E334" s="13"/>
      <c r="G334" s="13"/>
      <c r="H334" s="13"/>
      <c r="I334" s="13"/>
      <c r="U334" s="369"/>
      <c r="V334" s="370"/>
      <c r="W334" s="370"/>
      <c r="X334" s="371"/>
      <c r="Z334" s="25"/>
      <c r="AA334" s="25"/>
      <c r="AB334" s="22"/>
      <c r="AC334" s="26"/>
      <c r="AD334" s="26"/>
      <c r="AE334" s="26"/>
      <c r="AF334" s="25"/>
      <c r="AG334" s="65"/>
    </row>
    <row r="335" spans="1:33" ht="15" customHeight="1" x14ac:dyDescent="0.2">
      <c r="A335" s="35"/>
      <c r="B335" s="15"/>
      <c r="C335" s="82"/>
      <c r="D335" s="14"/>
      <c r="F335" s="43"/>
      <c r="G335" s="13"/>
      <c r="H335" s="13"/>
      <c r="I335" s="13"/>
      <c r="U335" s="369"/>
      <c r="Z335" s="25"/>
      <c r="AA335" s="25"/>
      <c r="AB335" s="22"/>
      <c r="AC335" s="26"/>
      <c r="AD335" s="26"/>
      <c r="AE335" s="26"/>
      <c r="AF335" s="25"/>
      <c r="AG335" s="65"/>
    </row>
    <row r="336" spans="1:33" ht="25.5" customHeight="1" x14ac:dyDescent="0.2">
      <c r="A336" s="32"/>
      <c r="B336" s="622" t="s">
        <v>326</v>
      </c>
      <c r="C336" s="622"/>
      <c r="D336" s="622"/>
      <c r="E336" s="622"/>
      <c r="F336" s="622"/>
      <c r="G336" s="622"/>
      <c r="H336" s="13"/>
      <c r="I336" s="13"/>
      <c r="J336" s="13"/>
      <c r="K336" s="13"/>
      <c r="L336" s="476"/>
      <c r="V336" s="370"/>
      <c r="W336" s="333"/>
      <c r="X336" s="332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76"/>
      <c r="V337" s="370"/>
      <c r="W337" s="333"/>
      <c r="X337" s="369"/>
      <c r="Y337" s="26"/>
      <c r="Z337" s="38"/>
      <c r="AB337" s="33"/>
    </row>
    <row r="338" spans="1:35" ht="30.75" customHeight="1" x14ac:dyDescent="0.2">
      <c r="A338" s="35"/>
      <c r="B338" s="161"/>
      <c r="C338" s="653" t="s">
        <v>484</v>
      </c>
      <c r="D338" s="653"/>
      <c r="E338" s="658" t="s">
        <v>485</v>
      </c>
      <c r="F338" s="658"/>
      <c r="U338" s="634" t="s">
        <v>330</v>
      </c>
      <c r="V338" s="634"/>
      <c r="W338" s="634"/>
      <c r="X338" s="634"/>
      <c r="Y338" s="263"/>
      <c r="Z338" s="634" t="s">
        <v>345</v>
      </c>
      <c r="AA338" s="634"/>
      <c r="AB338" s="634"/>
      <c r="AC338" s="634"/>
      <c r="AF338" s="33"/>
    </row>
    <row r="339" spans="1:35" ht="26.25" customHeight="1" x14ac:dyDescent="0.2">
      <c r="A339" s="35"/>
      <c r="B339" s="101" t="s">
        <v>214</v>
      </c>
      <c r="C339" s="169" t="s">
        <v>59</v>
      </c>
      <c r="D339" s="169" t="s">
        <v>201</v>
      </c>
      <c r="E339" s="169" t="s">
        <v>59</v>
      </c>
      <c r="F339" s="169" t="s">
        <v>201</v>
      </c>
      <c r="G339" s="23"/>
      <c r="P339" s="170"/>
      <c r="Q339" s="170"/>
      <c r="R339" s="170"/>
      <c r="S339" s="170"/>
      <c r="T339" s="372"/>
      <c r="U339" s="373" t="s">
        <v>214</v>
      </c>
      <c r="V339" s="374" t="s">
        <v>59</v>
      </c>
      <c r="W339" s="374" t="s">
        <v>324</v>
      </c>
      <c r="X339" s="374" t="s">
        <v>201</v>
      </c>
      <c r="Y339" s="264"/>
      <c r="Z339" s="373" t="s">
        <v>214</v>
      </c>
      <c r="AA339" s="374" t="s">
        <v>59</v>
      </c>
      <c r="AB339" s="374" t="s">
        <v>324</v>
      </c>
      <c r="AC339" s="374" t="s">
        <v>201</v>
      </c>
      <c r="AF339" s="33"/>
    </row>
    <row r="340" spans="1:35" ht="21" customHeight="1" x14ac:dyDescent="0.2">
      <c r="A340" s="35"/>
      <c r="B340" s="62" t="s">
        <v>199</v>
      </c>
      <c r="C340" s="185">
        <v>1237</v>
      </c>
      <c r="D340" s="269">
        <v>7.3343274050121261</v>
      </c>
      <c r="E340" s="507">
        <v>746</v>
      </c>
      <c r="F340" s="269">
        <v>6.9992493297587126</v>
      </c>
      <c r="G340" s="23"/>
      <c r="O340" s="170"/>
      <c r="P340" s="171"/>
      <c r="Q340" s="171"/>
      <c r="R340" s="171"/>
      <c r="S340" s="171"/>
      <c r="U340" s="375" t="s">
        <v>199</v>
      </c>
      <c r="V340" s="424">
        <v>561</v>
      </c>
      <c r="W340" s="425">
        <v>3997.538</v>
      </c>
      <c r="X340" s="334">
        <f>+W340/V340</f>
        <v>7.1257361853832446</v>
      </c>
      <c r="Y340" s="74"/>
      <c r="Z340" s="375" t="s">
        <v>199</v>
      </c>
      <c r="AA340" s="355">
        <v>830</v>
      </c>
      <c r="AB340" s="334">
        <v>5428.8249999999998</v>
      </c>
      <c r="AC340" s="334">
        <f>+AB340/AA340</f>
        <v>6.5407530120481923</v>
      </c>
      <c r="AF340" s="33"/>
      <c r="AI340" s="27"/>
    </row>
    <row r="341" spans="1:35" ht="21" customHeight="1" x14ac:dyDescent="0.2">
      <c r="A341" s="35"/>
      <c r="B341" s="63" t="s">
        <v>200</v>
      </c>
      <c r="C341" s="185">
        <v>184</v>
      </c>
      <c r="D341" s="269">
        <v>17.267197172883858</v>
      </c>
      <c r="E341" s="507">
        <v>201</v>
      </c>
      <c r="F341" s="269">
        <v>18.731031933582088</v>
      </c>
      <c r="G341" s="23"/>
      <c r="U341" s="375" t="s">
        <v>200</v>
      </c>
      <c r="V341" s="424">
        <v>356</v>
      </c>
      <c r="W341" s="426">
        <v>5879.6994051599995</v>
      </c>
      <c r="X341" s="334">
        <f>+W341/V341</f>
        <v>16.51600956505618</v>
      </c>
      <c r="Y341" s="74"/>
      <c r="Z341" s="375" t="s">
        <v>200</v>
      </c>
      <c r="AA341" s="355">
        <v>43</v>
      </c>
      <c r="AB341" s="334">
        <v>686.34394599000007</v>
      </c>
      <c r="AC341" s="334">
        <f>+AB341/AA341</f>
        <v>15.961487116046513</v>
      </c>
      <c r="AF341" s="33"/>
      <c r="AI341" s="27"/>
    </row>
    <row r="342" spans="1:35" ht="15" customHeight="1" x14ac:dyDescent="0.2">
      <c r="A342" s="35"/>
      <c r="B342" s="64" t="s">
        <v>30</v>
      </c>
      <c r="C342" s="286">
        <f>SUM(C340:C341)</f>
        <v>1421</v>
      </c>
      <c r="D342" s="270"/>
      <c r="E342" s="286">
        <f>SUM(E340:E341)</f>
        <v>947</v>
      </c>
      <c r="F342" s="508"/>
      <c r="G342" s="23"/>
      <c r="K342" s="29"/>
      <c r="U342" s="376" t="s">
        <v>30</v>
      </c>
      <c r="V342" s="377">
        <f>SUM(V340:V341)</f>
        <v>917</v>
      </c>
      <c r="W342" s="378"/>
      <c r="X342" s="379"/>
      <c r="Y342" s="266"/>
      <c r="Z342" s="376" t="s">
        <v>30</v>
      </c>
      <c r="AA342" s="377">
        <f>SUM(AA340:AA341)</f>
        <v>873</v>
      </c>
      <c r="AB342" s="378"/>
      <c r="AC342" s="379"/>
      <c r="AF342" s="33"/>
    </row>
    <row r="343" spans="1:35" ht="15.75" customHeight="1" x14ac:dyDescent="0.2">
      <c r="A343" s="35"/>
      <c r="B343" s="265"/>
      <c r="C343" s="84"/>
      <c r="D343" s="84"/>
      <c r="E343" s="266"/>
      <c r="F343" s="267"/>
      <c r="G343" s="23"/>
      <c r="K343" s="29"/>
      <c r="V343" s="380"/>
      <c r="W343" s="379"/>
      <c r="X343" s="379"/>
      <c r="Y343" s="266"/>
      <c r="Z343" s="267"/>
      <c r="AB343" s="33"/>
      <c r="AF343" s="33"/>
    </row>
    <row r="344" spans="1:35" ht="15.75" customHeight="1" x14ac:dyDescent="0.2">
      <c r="A344" s="35"/>
      <c r="F344" s="23"/>
      <c r="G344" s="23"/>
      <c r="O344" s="170"/>
      <c r="P344" s="170"/>
      <c r="Q344" s="170"/>
      <c r="R344" s="170"/>
      <c r="S344" s="170"/>
      <c r="T344" s="381"/>
      <c r="V344" s="370"/>
      <c r="W344" s="360"/>
      <c r="X344" s="332"/>
      <c r="Z344" s="20"/>
    </row>
    <row r="345" spans="1:35" ht="15.75" customHeight="1" x14ac:dyDescent="0.2">
      <c r="A345" s="35"/>
      <c r="D345" s="36"/>
      <c r="O345" s="170"/>
      <c r="P345" s="170"/>
      <c r="Q345" s="170"/>
      <c r="R345" s="170"/>
      <c r="S345" s="170"/>
      <c r="T345" s="381"/>
      <c r="V345" s="370"/>
      <c r="W345" s="360"/>
      <c r="X345" s="332"/>
      <c r="Z345" s="20"/>
    </row>
    <row r="346" spans="1:35" ht="15.75" customHeight="1" x14ac:dyDescent="0.2">
      <c r="A346" s="35"/>
      <c r="D346" s="36"/>
      <c r="G346" s="127"/>
      <c r="H346" s="128"/>
      <c r="I346" s="127"/>
      <c r="O346" s="170"/>
      <c r="P346" s="170"/>
      <c r="Q346" s="170"/>
      <c r="R346" s="170"/>
      <c r="S346" s="170"/>
      <c r="T346" s="381"/>
      <c r="V346" s="370"/>
      <c r="W346" s="333"/>
      <c r="X346" s="332"/>
      <c r="Z346" s="20"/>
    </row>
    <row r="347" spans="1:35" ht="15.75" customHeight="1" x14ac:dyDescent="0.2">
      <c r="A347" s="35"/>
      <c r="D347" s="36"/>
      <c r="G347" s="128"/>
      <c r="H347" s="129"/>
      <c r="I347" s="29"/>
      <c r="O347" s="170"/>
      <c r="P347" s="170"/>
      <c r="Q347" s="170"/>
      <c r="R347" s="170"/>
      <c r="S347" s="170"/>
      <c r="T347" s="381"/>
      <c r="V347" s="370"/>
      <c r="W347" s="333"/>
      <c r="X347" s="332"/>
      <c r="Z347" s="20"/>
    </row>
    <row r="348" spans="1:35" ht="15.75" customHeight="1" x14ac:dyDescent="0.2">
      <c r="A348" s="35"/>
      <c r="D348" s="36"/>
      <c r="F348" s="23"/>
      <c r="G348" s="23"/>
      <c r="O348" s="170"/>
      <c r="P348" s="171"/>
      <c r="Q348" s="171"/>
      <c r="R348" s="171"/>
      <c r="S348" s="171"/>
      <c r="T348" s="381"/>
      <c r="V348" s="370"/>
      <c r="W348" s="333"/>
      <c r="X348" s="332"/>
      <c r="Z348" s="20"/>
    </row>
    <row r="349" spans="1:35" ht="15.75" customHeight="1" x14ac:dyDescent="0.2">
      <c r="A349" s="35"/>
      <c r="D349" s="36"/>
      <c r="F349" s="29"/>
      <c r="G349" s="29"/>
      <c r="P349" s="170"/>
      <c r="Q349" s="170"/>
      <c r="R349" s="170"/>
      <c r="S349" s="170"/>
      <c r="T349" s="381"/>
      <c r="V349" s="370"/>
      <c r="W349" s="333"/>
      <c r="X349" s="332"/>
      <c r="Z349" s="20"/>
    </row>
    <row r="350" spans="1:35" ht="15.75" customHeight="1" x14ac:dyDescent="0.2">
      <c r="A350" s="35"/>
      <c r="D350" s="36"/>
      <c r="P350" s="170"/>
      <c r="Q350" s="170"/>
      <c r="R350" s="170"/>
      <c r="S350" s="170"/>
      <c r="T350" s="381"/>
      <c r="V350" s="370"/>
      <c r="W350" s="333"/>
      <c r="X350" s="332"/>
      <c r="Z350" s="20"/>
    </row>
    <row r="351" spans="1:35" ht="15.75" customHeight="1" x14ac:dyDescent="0.2">
      <c r="A351" s="35"/>
      <c r="D351" s="36"/>
      <c r="P351" s="170"/>
      <c r="Q351" s="170"/>
      <c r="R351" s="170"/>
      <c r="S351" s="170"/>
      <c r="T351" s="381"/>
      <c r="V351" s="370"/>
      <c r="W351" s="333"/>
      <c r="X351" s="332"/>
      <c r="Z351" s="20"/>
    </row>
    <row r="352" spans="1:35" ht="15.75" customHeight="1" x14ac:dyDescent="0.2">
      <c r="A352" s="35"/>
      <c r="D352" s="36"/>
      <c r="P352" s="170"/>
      <c r="Q352" s="170"/>
      <c r="R352" s="170"/>
      <c r="S352" s="170"/>
      <c r="T352" s="381"/>
      <c r="V352" s="370"/>
      <c r="W352" s="333"/>
      <c r="X352" s="332"/>
      <c r="Z352" s="20"/>
    </row>
    <row r="353" spans="1:26" ht="15.75" customHeight="1" x14ac:dyDescent="0.2">
      <c r="A353" s="35"/>
      <c r="D353" s="36"/>
      <c r="P353" s="170"/>
      <c r="Q353" s="170"/>
      <c r="R353" s="170"/>
      <c r="S353" s="170"/>
      <c r="T353" s="381"/>
      <c r="V353" s="370"/>
      <c r="W353" s="333"/>
      <c r="X353" s="332"/>
      <c r="Z353" s="20"/>
    </row>
    <row r="354" spans="1:26" ht="15.75" customHeight="1" x14ac:dyDescent="0.2">
      <c r="A354" s="35"/>
      <c r="D354" s="36"/>
      <c r="P354" s="170"/>
      <c r="Q354" s="170"/>
      <c r="R354" s="170"/>
      <c r="S354" s="170"/>
      <c r="T354" s="381"/>
      <c r="V354" s="370"/>
      <c r="W354" s="333"/>
      <c r="X354" s="332"/>
      <c r="Z354" s="20"/>
    </row>
    <row r="355" spans="1:26" ht="15.75" customHeight="1" x14ac:dyDescent="0.2">
      <c r="A355" s="35"/>
      <c r="D355" s="36"/>
      <c r="P355" s="170"/>
      <c r="Q355" s="170"/>
      <c r="R355" s="170"/>
      <c r="S355" s="170"/>
      <c r="T355" s="381"/>
      <c r="V355" s="370"/>
      <c r="W355" s="333"/>
      <c r="X355" s="332"/>
      <c r="Z355" s="20"/>
    </row>
    <row r="356" spans="1:26" ht="15.75" customHeight="1" x14ac:dyDescent="0.2">
      <c r="A356" s="35"/>
      <c r="D356" s="36"/>
      <c r="P356" s="170"/>
      <c r="Q356" s="170"/>
      <c r="R356" s="170"/>
      <c r="S356" s="170"/>
      <c r="T356" s="381"/>
      <c r="V356" s="370"/>
      <c r="W356" s="333"/>
      <c r="X356" s="332"/>
      <c r="Z356" s="20"/>
    </row>
    <row r="357" spans="1:26" ht="15.75" customHeight="1" x14ac:dyDescent="0.2">
      <c r="A357" s="35"/>
      <c r="D357" s="36"/>
      <c r="P357" s="170"/>
      <c r="Q357" s="170"/>
      <c r="R357" s="170"/>
      <c r="S357" s="170"/>
      <c r="T357" s="381"/>
      <c r="V357" s="370"/>
      <c r="W357" s="333"/>
      <c r="X357" s="332"/>
      <c r="Z357" s="20"/>
    </row>
    <row r="358" spans="1:26" ht="15.75" customHeight="1" x14ac:dyDescent="0.2">
      <c r="A358" s="35"/>
      <c r="D358" s="36"/>
      <c r="P358" s="170"/>
      <c r="Q358" s="170"/>
      <c r="R358" s="170"/>
      <c r="S358" s="170"/>
      <c r="T358" s="381"/>
      <c r="V358" s="370"/>
      <c r="W358" s="333"/>
      <c r="X358" s="332"/>
      <c r="Z358" s="20"/>
    </row>
    <row r="359" spans="1:26" ht="15.75" customHeight="1" x14ac:dyDescent="0.2">
      <c r="A359" s="35"/>
      <c r="D359" s="36"/>
      <c r="P359" s="170"/>
      <c r="Q359" s="170"/>
      <c r="R359" s="170"/>
      <c r="S359" s="170"/>
      <c r="T359" s="381"/>
      <c r="V359" s="370"/>
      <c r="W359" s="333"/>
      <c r="X359" s="332"/>
      <c r="Z359" s="20"/>
    </row>
    <row r="360" spans="1:26" ht="15.75" customHeight="1" x14ac:dyDescent="0.2">
      <c r="A360" s="35"/>
      <c r="D360" s="36"/>
      <c r="P360" s="170"/>
      <c r="Q360" s="170"/>
      <c r="R360" s="170"/>
      <c r="S360" s="170"/>
      <c r="T360" s="381"/>
      <c r="V360" s="370"/>
      <c r="W360" s="333"/>
      <c r="X360" s="332"/>
      <c r="Z360" s="20"/>
    </row>
    <row r="361" spans="1:26" ht="26.25" customHeight="1" x14ac:dyDescent="0.2">
      <c r="A361" s="32"/>
      <c r="B361" s="622" t="s">
        <v>421</v>
      </c>
      <c r="C361" s="622"/>
      <c r="D361" s="622"/>
      <c r="E361" s="622"/>
      <c r="F361" s="622"/>
      <c r="G361" s="23"/>
      <c r="H361" s="33"/>
      <c r="I361" s="33"/>
      <c r="J361" s="33"/>
      <c r="K361" s="33"/>
      <c r="P361" s="170"/>
      <c r="Q361" s="170"/>
      <c r="R361" s="170"/>
      <c r="S361" s="170"/>
      <c r="T361" s="381"/>
      <c r="V361" s="370"/>
      <c r="W361" s="333"/>
      <c r="X361" s="332"/>
      <c r="Z361" s="20"/>
    </row>
    <row r="362" spans="1:26" ht="15.75" customHeight="1" x14ac:dyDescent="0.2">
      <c r="A362" s="35"/>
      <c r="D362" s="36"/>
      <c r="P362" s="170"/>
      <c r="Q362" s="170"/>
      <c r="R362" s="170"/>
      <c r="S362" s="170"/>
      <c r="T362" s="372"/>
      <c r="V362" s="370"/>
      <c r="W362" s="333"/>
      <c r="X362" s="332"/>
      <c r="Z362" s="20"/>
    </row>
    <row r="363" spans="1:26" ht="15.75" customHeight="1" x14ac:dyDescent="0.2">
      <c r="A363" s="35"/>
      <c r="D363" s="36"/>
      <c r="P363" s="170"/>
      <c r="Q363" s="170"/>
      <c r="R363" s="170"/>
      <c r="S363" s="170"/>
      <c r="T363" s="372"/>
      <c r="X363" s="332"/>
      <c r="Z363" s="20"/>
    </row>
    <row r="364" spans="1:26" ht="15.75" customHeight="1" x14ac:dyDescent="0.2">
      <c r="A364" s="35"/>
      <c r="D364" s="36"/>
      <c r="P364" s="170"/>
      <c r="Q364" s="170"/>
      <c r="R364" s="170"/>
      <c r="S364" s="170"/>
      <c r="T364" s="289"/>
      <c r="V364" s="293"/>
      <c r="W364" s="382"/>
      <c r="Z364" s="20"/>
    </row>
    <row r="365" spans="1:26" ht="30" customHeight="1" x14ac:dyDescent="0.2">
      <c r="A365" s="35"/>
      <c r="B365" s="102" t="s">
        <v>173</v>
      </c>
      <c r="C365" s="169" t="s">
        <v>59</v>
      </c>
      <c r="D365" s="169" t="s">
        <v>201</v>
      </c>
      <c r="P365" s="170"/>
      <c r="Q365" s="170"/>
      <c r="R365" s="170"/>
      <c r="S365" s="170"/>
      <c r="T365" s="289"/>
      <c r="U365" s="383" t="s">
        <v>173</v>
      </c>
      <c r="V365" s="374" t="s">
        <v>59</v>
      </c>
      <c r="W365" s="374" t="s">
        <v>356</v>
      </c>
      <c r="X365" s="374" t="s">
        <v>355</v>
      </c>
      <c r="Z365" s="20"/>
    </row>
    <row r="366" spans="1:26" s="37" customFormat="1" ht="21" customHeight="1" x14ac:dyDescent="0.2">
      <c r="A366" s="76"/>
      <c r="B366" s="52" t="s">
        <v>202</v>
      </c>
      <c r="C366" s="37">
        <v>1</v>
      </c>
      <c r="D366" s="269">
        <v>12.765803450000002</v>
      </c>
      <c r="L366" s="477"/>
      <c r="P366" s="172"/>
      <c r="Q366" s="172"/>
      <c r="R366" s="172"/>
      <c r="S366" s="172"/>
      <c r="T366" s="293"/>
      <c r="U366" s="309" t="s">
        <v>202</v>
      </c>
      <c r="V366" s="293">
        <v>7</v>
      </c>
      <c r="W366" s="384">
        <f>(X366/V366)/1000000</f>
        <v>16.935133118571432</v>
      </c>
      <c r="X366" s="384">
        <v>118545931.83000001</v>
      </c>
      <c r="Z366" s="130"/>
    </row>
    <row r="367" spans="1:26" s="37" customFormat="1" ht="21" customHeight="1" x14ac:dyDescent="0.2">
      <c r="A367" s="76"/>
      <c r="B367" s="52" t="s">
        <v>203</v>
      </c>
      <c r="C367" s="37">
        <v>81</v>
      </c>
      <c r="D367" s="269">
        <v>19.908564035051903</v>
      </c>
      <c r="L367" s="477"/>
      <c r="P367" s="172"/>
      <c r="Q367" s="172"/>
      <c r="R367" s="172"/>
      <c r="S367" s="172"/>
      <c r="T367" s="293"/>
      <c r="U367" s="309" t="s">
        <v>203</v>
      </c>
      <c r="V367" s="293">
        <v>43</v>
      </c>
      <c r="W367" s="384">
        <f>(X367/V367)/1000000</f>
        <v>19.239991128512575</v>
      </c>
      <c r="X367" s="384">
        <v>827319618.52604079</v>
      </c>
      <c r="Z367" s="130"/>
    </row>
    <row r="368" spans="1:26" s="37" customFormat="1" ht="21" customHeight="1" x14ac:dyDescent="0.2">
      <c r="A368" s="76"/>
      <c r="B368" s="52" t="s">
        <v>204</v>
      </c>
      <c r="C368" s="37">
        <v>102</v>
      </c>
      <c r="D368" s="269">
        <v>15.224144605000001</v>
      </c>
      <c r="L368" s="477"/>
      <c r="P368" s="172"/>
      <c r="Q368" s="172"/>
      <c r="R368" s="172"/>
      <c r="S368" s="172"/>
      <c r="T368" s="385"/>
      <c r="U368" s="309" t="s">
        <v>204</v>
      </c>
      <c r="V368" s="293">
        <v>167</v>
      </c>
      <c r="W368" s="384">
        <f>(X368/V368)/1000000</f>
        <v>15.570869642275456</v>
      </c>
      <c r="X368" s="384">
        <v>2600335230.2600012</v>
      </c>
      <c r="Z368" s="130"/>
    </row>
    <row r="369" spans="1:29" ht="15.75" customHeight="1" x14ac:dyDescent="0.2">
      <c r="A369" s="35"/>
      <c r="B369" s="64" t="s">
        <v>30</v>
      </c>
      <c r="C369" s="95">
        <f>SUM(C366:C368)</f>
        <v>184</v>
      </c>
      <c r="D369" s="97"/>
      <c r="P369" s="170"/>
      <c r="Q369" s="170"/>
      <c r="R369" s="170"/>
      <c r="S369" s="170"/>
      <c r="T369" s="372"/>
      <c r="U369" s="376" t="s">
        <v>30</v>
      </c>
      <c r="V369" s="386">
        <f>SUM(V366:V368)</f>
        <v>217</v>
      </c>
      <c r="W369" s="387"/>
      <c r="X369" s="387">
        <f>SUM(X366:X368)</f>
        <v>3546200780.6160421</v>
      </c>
      <c r="Z369" s="20"/>
    </row>
    <row r="370" spans="1:29" ht="15.75" customHeight="1" x14ac:dyDescent="0.2">
      <c r="A370" s="35"/>
      <c r="D370" s="37"/>
      <c r="P370" s="170"/>
      <c r="Q370" s="170"/>
      <c r="R370" s="170"/>
      <c r="S370" s="170"/>
      <c r="T370" s="372"/>
      <c r="V370" s="370"/>
      <c r="W370" s="333"/>
      <c r="X370" s="332"/>
      <c r="Z370" s="20"/>
    </row>
    <row r="371" spans="1:29" ht="15.75" customHeight="1" x14ac:dyDescent="0.2">
      <c r="A371" s="35"/>
      <c r="P371" s="170"/>
      <c r="Q371" s="170"/>
      <c r="R371" s="170"/>
      <c r="S371" s="170"/>
      <c r="T371" s="372"/>
      <c r="V371" s="370"/>
      <c r="W371" s="333"/>
      <c r="X371" s="332"/>
      <c r="Z371" s="20"/>
    </row>
    <row r="372" spans="1:29" ht="15.75" customHeight="1" x14ac:dyDescent="0.2">
      <c r="A372" s="35"/>
      <c r="D372" s="36"/>
      <c r="P372" s="170"/>
      <c r="Q372" s="170"/>
      <c r="R372" s="170"/>
      <c r="S372" s="170"/>
      <c r="T372" s="381"/>
      <c r="V372" s="370"/>
      <c r="W372" s="333"/>
      <c r="X372" s="332"/>
      <c r="Z372" s="20"/>
    </row>
    <row r="373" spans="1:29" ht="15.75" customHeight="1" x14ac:dyDescent="0.2">
      <c r="D373" s="11"/>
      <c r="I373" s="131"/>
      <c r="V373" s="370"/>
      <c r="W373" s="333"/>
      <c r="X373" s="332"/>
      <c r="Z373" s="20"/>
    </row>
    <row r="374" spans="1:29" ht="15.75" customHeight="1" x14ac:dyDescent="0.2">
      <c r="B374" s="16"/>
      <c r="C374" s="52"/>
      <c r="D374" s="52"/>
      <c r="I374" s="16"/>
      <c r="T374" s="388"/>
      <c r="V374" s="370"/>
      <c r="W374" s="333"/>
      <c r="X374" s="332"/>
      <c r="Z374" s="20"/>
    </row>
    <row r="375" spans="1:29" ht="15" customHeight="1" x14ac:dyDescent="0.2">
      <c r="B375" s="16"/>
      <c r="C375" s="52"/>
      <c r="D375" s="52"/>
      <c r="I375" s="16"/>
      <c r="T375" s="389"/>
      <c r="V375" s="370"/>
      <c r="W375" s="333"/>
      <c r="X375" s="332"/>
      <c r="Z375" s="20"/>
    </row>
    <row r="376" spans="1:29" ht="14.25" customHeight="1" x14ac:dyDescent="0.2">
      <c r="B376" s="16"/>
      <c r="C376" s="52"/>
      <c r="D376" s="52"/>
      <c r="I376" s="16"/>
      <c r="T376" s="389"/>
      <c r="V376" s="370"/>
      <c r="W376" s="333"/>
      <c r="X376" s="332"/>
      <c r="Z376" s="20"/>
    </row>
    <row r="377" spans="1:29" ht="15" customHeight="1" x14ac:dyDescent="0.2">
      <c r="B377" s="16"/>
      <c r="C377" s="52"/>
      <c r="D377" s="52"/>
      <c r="I377" s="16"/>
      <c r="T377" s="389"/>
      <c r="V377" s="370"/>
      <c r="W377" s="333"/>
      <c r="X377" s="332"/>
      <c r="Z377" s="20"/>
    </row>
    <row r="378" spans="1:29" x14ac:dyDescent="0.2">
      <c r="B378" s="16"/>
      <c r="C378" s="52"/>
      <c r="D378" s="52"/>
      <c r="I378" s="16"/>
      <c r="T378" s="389"/>
      <c r="V378" s="370"/>
      <c r="W378" s="333"/>
      <c r="X378" s="332"/>
      <c r="Z378" s="20"/>
    </row>
    <row r="379" spans="1:29" ht="15" customHeight="1" x14ac:dyDescent="0.2">
      <c r="B379" s="16"/>
      <c r="C379" s="507"/>
      <c r="D379" s="52"/>
      <c r="I379" s="16"/>
      <c r="T379" s="389"/>
      <c r="V379" s="370"/>
      <c r="W379" s="333"/>
      <c r="X379" s="332"/>
      <c r="Z379" s="20"/>
    </row>
    <row r="380" spans="1:29" ht="15" customHeight="1" x14ac:dyDescent="0.2">
      <c r="B380" s="16"/>
      <c r="C380" s="52"/>
      <c r="D380" s="52"/>
      <c r="I380" s="16"/>
      <c r="T380" s="389"/>
      <c r="W380" s="333"/>
      <c r="X380" s="332"/>
      <c r="Z380" s="20"/>
    </row>
    <row r="381" spans="1:29" ht="15" customHeight="1" x14ac:dyDescent="0.2">
      <c r="B381" s="16"/>
      <c r="C381" s="52"/>
      <c r="D381" s="52"/>
      <c r="I381" s="16"/>
      <c r="T381" s="389"/>
      <c r="V381" s="333"/>
      <c r="W381" s="332"/>
      <c r="X381" s="390"/>
      <c r="Y381" s="29"/>
      <c r="Z381" s="20"/>
    </row>
    <row r="382" spans="1:29" ht="26.25" customHeight="1" x14ac:dyDescent="0.2">
      <c r="A382" s="32"/>
      <c r="B382" s="659" t="s">
        <v>238</v>
      </c>
      <c r="C382" s="659"/>
      <c r="D382" s="37"/>
      <c r="I382" s="37"/>
      <c r="T382" s="389"/>
      <c r="V382" s="333"/>
      <c r="W382" s="332"/>
      <c r="X382" s="390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89"/>
      <c r="V383" s="333"/>
      <c r="W383" s="332"/>
      <c r="X383" s="390"/>
      <c r="Y383" s="29"/>
      <c r="Z383" s="20"/>
    </row>
    <row r="384" spans="1:29" ht="15" customHeight="1" x14ac:dyDescent="0.2">
      <c r="A384" s="35"/>
      <c r="B384" s="95" t="s">
        <v>28</v>
      </c>
      <c r="C384" s="95" t="s">
        <v>3</v>
      </c>
      <c r="D384" s="159" t="s">
        <v>165</v>
      </c>
      <c r="I384" s="37"/>
      <c r="T384" s="389"/>
      <c r="V384" s="333"/>
      <c r="W384" s="332"/>
      <c r="Y384" s="29"/>
      <c r="Z384" s="38"/>
      <c r="AA384" s="26"/>
      <c r="AB384" s="26"/>
      <c r="AC384" s="26"/>
    </row>
    <row r="385" spans="1:29" ht="20.25" customHeight="1" x14ac:dyDescent="0.2">
      <c r="A385" s="35"/>
      <c r="B385" s="50" t="s">
        <v>60</v>
      </c>
      <c r="C385" s="280">
        <v>414</v>
      </c>
      <c r="D385" s="269">
        <v>3331.4011494900001</v>
      </c>
      <c r="I385" s="37"/>
      <c r="T385" s="389"/>
      <c r="U385" s="333">
        <v>1194</v>
      </c>
      <c r="V385" s="332">
        <v>11561.084681139999</v>
      </c>
      <c r="W385" s="332"/>
      <c r="Y385" s="29"/>
      <c r="Z385" s="38"/>
      <c r="AA385" s="26"/>
      <c r="AB385" s="26"/>
      <c r="AC385" s="26"/>
    </row>
    <row r="386" spans="1:29" ht="20.25" customHeight="1" x14ac:dyDescent="0.2">
      <c r="A386" s="35"/>
      <c r="B386" s="50" t="s">
        <v>33</v>
      </c>
      <c r="C386" s="280">
        <v>444</v>
      </c>
      <c r="D386" s="269">
        <v>4132.5677464</v>
      </c>
      <c r="I386" s="37"/>
      <c r="P386" s="25"/>
      <c r="Q386" s="25"/>
      <c r="R386" s="25"/>
      <c r="S386" s="25"/>
      <c r="T386" s="389"/>
      <c r="U386" s="333">
        <v>1250</v>
      </c>
      <c r="V386" s="332">
        <v>11757.39268535</v>
      </c>
      <c r="W386" s="332"/>
      <c r="X386" s="332"/>
      <c r="Y386" s="27"/>
      <c r="Z386" s="25"/>
      <c r="AA386" s="22"/>
      <c r="AB386" s="26"/>
      <c r="AC386" s="26"/>
    </row>
    <row r="387" spans="1:29" ht="20.25" hidden="1" customHeight="1" x14ac:dyDescent="0.2">
      <c r="A387" s="35"/>
      <c r="B387" s="50" t="s">
        <v>34</v>
      </c>
      <c r="C387" s="280">
        <v>0</v>
      </c>
      <c r="D387" s="269">
        <v>0</v>
      </c>
      <c r="I387" s="37"/>
      <c r="O387" s="25"/>
      <c r="P387" s="22"/>
      <c r="Q387" s="22"/>
      <c r="R387" s="22"/>
      <c r="S387" s="22"/>
      <c r="T387" s="389"/>
      <c r="U387" s="333">
        <v>1468</v>
      </c>
      <c r="V387" s="332">
        <v>13233.118580290002</v>
      </c>
      <c r="W387" s="332"/>
      <c r="X387" s="332"/>
      <c r="Y387" s="27"/>
      <c r="Z387" s="25"/>
      <c r="AA387" s="22"/>
      <c r="AB387" s="26"/>
      <c r="AC387" s="26"/>
    </row>
    <row r="388" spans="1:29" ht="20.25" hidden="1" customHeight="1" x14ac:dyDescent="0.2">
      <c r="A388" s="35"/>
      <c r="B388" s="50" t="s">
        <v>35</v>
      </c>
      <c r="C388" s="280">
        <v>0</v>
      </c>
      <c r="D388" s="269">
        <v>0</v>
      </c>
      <c r="I388" s="37"/>
      <c r="O388" s="25"/>
      <c r="P388" s="22"/>
      <c r="Q388" s="22"/>
      <c r="R388" s="22"/>
      <c r="S388" s="22"/>
      <c r="T388" s="389"/>
      <c r="U388" s="333">
        <v>873</v>
      </c>
      <c r="V388" s="332">
        <v>8183.7862042799998</v>
      </c>
      <c r="W388" s="332"/>
      <c r="X388" s="332"/>
      <c r="Y388" s="27"/>
      <c r="Z388" s="25"/>
      <c r="AA388" s="22"/>
      <c r="AB388" s="26"/>
      <c r="AC388" s="26"/>
    </row>
    <row r="389" spans="1:29" ht="20.25" hidden="1" customHeight="1" x14ac:dyDescent="0.2">
      <c r="A389" s="35"/>
      <c r="B389" s="50" t="s">
        <v>36</v>
      </c>
      <c r="C389" s="280">
        <v>0</v>
      </c>
      <c r="D389" s="269">
        <v>0</v>
      </c>
      <c r="I389" s="37"/>
      <c r="O389" s="25"/>
      <c r="P389" s="22"/>
      <c r="Q389" s="22"/>
      <c r="R389" s="22"/>
      <c r="S389" s="22"/>
      <c r="T389" s="389"/>
      <c r="U389" s="333">
        <v>1391</v>
      </c>
      <c r="V389" s="332">
        <v>14694.003939570001</v>
      </c>
      <c r="W389" s="332"/>
      <c r="X389" s="332"/>
      <c r="Y389" s="27"/>
      <c r="Z389" s="25"/>
      <c r="AA389" s="22"/>
      <c r="AB389" s="26"/>
      <c r="AC389" s="26"/>
    </row>
    <row r="390" spans="1:29" ht="20.25" hidden="1" customHeight="1" x14ac:dyDescent="0.2">
      <c r="A390" s="35"/>
      <c r="B390" s="50" t="s">
        <v>32</v>
      </c>
      <c r="C390" s="280">
        <v>0</v>
      </c>
      <c r="D390" s="269">
        <v>0</v>
      </c>
      <c r="I390" s="37"/>
      <c r="O390" s="25"/>
      <c r="P390" s="22"/>
      <c r="Q390" s="22"/>
      <c r="R390" s="22"/>
      <c r="S390" s="22"/>
      <c r="T390" s="389"/>
      <c r="V390" s="333"/>
      <c r="W390" s="332"/>
      <c r="Y390" s="27"/>
      <c r="Z390" s="25"/>
      <c r="AA390" s="22"/>
      <c r="AB390" s="26"/>
      <c r="AC390" s="26"/>
    </row>
    <row r="391" spans="1:29" ht="20.25" hidden="1" customHeight="1" x14ac:dyDescent="0.2">
      <c r="A391" s="35"/>
      <c r="B391" s="50" t="s">
        <v>37</v>
      </c>
      <c r="C391" s="280">
        <v>0</v>
      </c>
      <c r="D391" s="269">
        <v>0</v>
      </c>
      <c r="I391" s="37"/>
      <c r="O391" s="25"/>
      <c r="P391" s="22"/>
      <c r="Q391" s="22"/>
      <c r="R391" s="22"/>
      <c r="S391" s="22"/>
      <c r="T391" s="389"/>
      <c r="V391" s="333"/>
      <c r="W391" s="332"/>
      <c r="Y391" s="27"/>
      <c r="Z391" s="25"/>
      <c r="AA391" s="22"/>
      <c r="AB391" s="26"/>
      <c r="AC391" s="26"/>
    </row>
    <row r="392" spans="1:29" ht="20.25" hidden="1" customHeight="1" x14ac:dyDescent="0.2">
      <c r="A392" s="35"/>
      <c r="B392" s="50" t="s">
        <v>38</v>
      </c>
      <c r="C392" s="280">
        <v>0</v>
      </c>
      <c r="D392" s="269">
        <v>0</v>
      </c>
      <c r="I392" s="37"/>
      <c r="O392" s="25"/>
      <c r="P392" s="22"/>
      <c r="Q392" s="22"/>
      <c r="R392" s="22"/>
      <c r="S392" s="22"/>
      <c r="T392" s="389"/>
      <c r="V392" s="333"/>
      <c r="W392" s="332"/>
      <c r="X392" s="310"/>
      <c r="Y392" s="27"/>
      <c r="Z392" s="25"/>
      <c r="AA392" s="22"/>
      <c r="AB392" s="26"/>
      <c r="AC392" s="26"/>
    </row>
    <row r="393" spans="1:29" ht="20.25" hidden="1" customHeight="1" x14ac:dyDescent="0.2">
      <c r="A393" s="35"/>
      <c r="B393" s="50" t="s">
        <v>39</v>
      </c>
      <c r="C393" s="280">
        <v>0</v>
      </c>
      <c r="D393" s="269">
        <v>0</v>
      </c>
      <c r="I393" s="37"/>
      <c r="O393" s="25"/>
      <c r="P393" s="22"/>
      <c r="Q393" s="22"/>
      <c r="R393" s="22"/>
      <c r="S393" s="22"/>
      <c r="T393" s="389"/>
      <c r="V393" s="333"/>
      <c r="W393" s="332"/>
      <c r="X393" s="310"/>
      <c r="Y393" s="27"/>
      <c r="Z393" s="25"/>
      <c r="AA393" s="22"/>
      <c r="AB393" s="26"/>
      <c r="AC393" s="26"/>
    </row>
    <row r="394" spans="1:29" ht="18.75" hidden="1" customHeight="1" x14ac:dyDescent="0.2">
      <c r="A394" s="35"/>
      <c r="B394" s="50" t="s">
        <v>40</v>
      </c>
      <c r="C394" s="280">
        <v>0</v>
      </c>
      <c r="D394" s="269">
        <v>0</v>
      </c>
      <c r="I394" s="37"/>
      <c r="O394" s="25"/>
      <c r="P394" s="22"/>
      <c r="Q394" s="22"/>
      <c r="R394" s="22"/>
      <c r="S394" s="22"/>
      <c r="T394" s="389"/>
      <c r="V394" s="333"/>
      <c r="W394" s="332"/>
      <c r="X394" s="310"/>
      <c r="Y394" s="27"/>
      <c r="Z394" s="25"/>
      <c r="AA394" s="22"/>
      <c r="AB394" s="26"/>
      <c r="AC394" s="26"/>
    </row>
    <row r="395" spans="1:29" ht="18.75" hidden="1" customHeight="1" x14ac:dyDescent="0.2">
      <c r="A395" s="35"/>
      <c r="B395" s="50" t="s">
        <v>41</v>
      </c>
      <c r="C395" s="185">
        <v>0</v>
      </c>
      <c r="D395" s="269">
        <v>0</v>
      </c>
      <c r="I395" s="37"/>
      <c r="T395" s="389"/>
      <c r="V395" s="333"/>
      <c r="W395" s="332"/>
      <c r="X395" s="310"/>
      <c r="Y395" s="27"/>
      <c r="Z395" s="25"/>
      <c r="AA395" s="22"/>
      <c r="AB395" s="26"/>
      <c r="AC395" s="26"/>
    </row>
    <row r="396" spans="1:29" ht="18.75" hidden="1" customHeight="1" x14ac:dyDescent="0.2">
      <c r="A396" s="35"/>
      <c r="B396" s="50" t="s">
        <v>61</v>
      </c>
      <c r="C396" s="185">
        <v>0</v>
      </c>
      <c r="D396" s="269">
        <v>0</v>
      </c>
      <c r="I396" s="37"/>
      <c r="T396" s="389"/>
      <c r="V396" s="333"/>
      <c r="W396" s="332"/>
      <c r="Y396" s="27"/>
      <c r="Z396" s="25"/>
      <c r="AA396" s="22"/>
      <c r="AB396" s="26"/>
      <c r="AC396" s="26"/>
    </row>
    <row r="397" spans="1:29" ht="21" hidden="1" customHeight="1" x14ac:dyDescent="0.2">
      <c r="A397" s="35"/>
      <c r="B397" s="48"/>
      <c r="C397" s="185"/>
      <c r="D397" s="269"/>
      <c r="I397" s="37"/>
      <c r="T397" s="389"/>
      <c r="V397" s="333"/>
      <c r="W397" s="332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61" t="s">
        <v>6</v>
      </c>
      <c r="C398" s="186">
        <f>SUM(C385:C397)</f>
        <v>858</v>
      </c>
      <c r="D398" s="305">
        <f>SUM(D385:D397)</f>
        <v>7463.9688958900006</v>
      </c>
      <c r="I398" s="37"/>
      <c r="T398" s="389"/>
      <c r="V398" s="333"/>
      <c r="W398" s="332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44" t="s">
        <v>237</v>
      </c>
      <c r="C399" s="644"/>
      <c r="D399" s="644"/>
      <c r="E399" s="39"/>
      <c r="F399" s="47"/>
      <c r="G399" s="49"/>
      <c r="H399" s="39"/>
      <c r="I399" s="37"/>
      <c r="T399" s="389"/>
      <c r="V399" s="333"/>
      <c r="W399" s="332"/>
      <c r="Y399" s="27"/>
      <c r="Z399" s="5"/>
      <c r="AA399" s="26"/>
      <c r="AB399" s="25"/>
      <c r="AC399" s="65"/>
    </row>
    <row r="400" spans="1:29" ht="15" customHeight="1" x14ac:dyDescent="0.2">
      <c r="A400" s="35"/>
      <c r="B400" s="645"/>
      <c r="C400" s="645"/>
      <c r="D400" s="645"/>
      <c r="I400" s="37"/>
      <c r="T400" s="331"/>
      <c r="W400" s="310"/>
      <c r="Y400" s="27"/>
      <c r="Z400" s="20"/>
    </row>
    <row r="401" spans="1:37" ht="17.25" customHeight="1" x14ac:dyDescent="0.2">
      <c r="A401" s="35"/>
      <c r="B401" s="645"/>
      <c r="C401" s="645"/>
      <c r="D401" s="645"/>
      <c r="I401" s="17"/>
      <c r="T401" s="331"/>
      <c r="Y401" s="27"/>
      <c r="Z401" s="27"/>
    </row>
    <row r="402" spans="1:37" ht="17.25" customHeight="1" x14ac:dyDescent="0.2">
      <c r="A402" s="35"/>
      <c r="B402" s="307"/>
      <c r="C402" s="219"/>
      <c r="D402" s="307"/>
      <c r="I402" s="17"/>
      <c r="T402" s="331"/>
      <c r="Y402" s="27"/>
      <c r="Z402" s="27"/>
    </row>
    <row r="403" spans="1:37" ht="15.75" customHeight="1" x14ac:dyDescent="0.2">
      <c r="A403" s="35"/>
      <c r="B403" s="307"/>
      <c r="C403" s="307"/>
      <c r="D403" s="307"/>
      <c r="I403" s="17"/>
      <c r="T403" s="331"/>
      <c r="Y403" s="27"/>
      <c r="Z403" s="27"/>
    </row>
    <row r="404" spans="1:37" ht="17.25" hidden="1" customHeight="1" x14ac:dyDescent="0.2">
      <c r="A404" s="35"/>
      <c r="B404" s="307"/>
      <c r="C404" s="307"/>
      <c r="D404" s="307"/>
      <c r="I404" s="17"/>
      <c r="T404" s="331"/>
      <c r="Y404" s="27"/>
      <c r="Z404" s="27"/>
    </row>
    <row r="405" spans="1:37" ht="17.25" customHeight="1" x14ac:dyDescent="0.2">
      <c r="A405" s="35"/>
      <c r="B405" s="154"/>
      <c r="C405" s="219"/>
      <c r="D405" s="154"/>
      <c r="I405" s="17"/>
      <c r="T405" s="331"/>
      <c r="Y405" s="27"/>
      <c r="Z405" s="27"/>
    </row>
    <row r="406" spans="1:37" ht="15" customHeight="1" x14ac:dyDescent="0.2">
      <c r="A406" s="35"/>
      <c r="B406" s="18"/>
      <c r="C406" s="81"/>
      <c r="D406" s="65"/>
      <c r="F406" s="23"/>
      <c r="T406" s="331"/>
      <c r="AK406" s="133"/>
    </row>
    <row r="407" spans="1:37" ht="26.25" customHeight="1" x14ac:dyDescent="0.2">
      <c r="A407" s="35"/>
      <c r="B407" s="623" t="s">
        <v>239</v>
      </c>
      <c r="C407" s="623"/>
      <c r="D407" s="480"/>
      <c r="F407" s="59"/>
      <c r="T407" s="331"/>
      <c r="AK407" s="133"/>
    </row>
    <row r="408" spans="1:37" ht="15" customHeight="1" x14ac:dyDescent="0.25">
      <c r="A408" s="35"/>
      <c r="F408" s="59"/>
      <c r="T408" s="331"/>
      <c r="U408" s="601" t="s">
        <v>28</v>
      </c>
      <c r="V408" s="601" t="s">
        <v>5</v>
      </c>
      <c r="W408" s="601" t="s">
        <v>324</v>
      </c>
      <c r="AK408" s="133"/>
    </row>
    <row r="409" spans="1:37" ht="15" customHeight="1" x14ac:dyDescent="0.25">
      <c r="A409" s="35"/>
      <c r="B409" s="95" t="s">
        <v>28</v>
      </c>
      <c r="C409" s="95" t="s">
        <v>3</v>
      </c>
      <c r="D409" s="159" t="s">
        <v>165</v>
      </c>
      <c r="F409" s="59"/>
      <c r="T409" s="331"/>
      <c r="U409" s="602" t="s">
        <v>479</v>
      </c>
      <c r="V409" s="603">
        <v>29</v>
      </c>
      <c r="W409" s="604">
        <v>201094000</v>
      </c>
      <c r="Y409" s="509" t="s">
        <v>28</v>
      </c>
      <c r="Z409" s="509" t="s">
        <v>5</v>
      </c>
      <c r="AA409" s="509" t="s">
        <v>183</v>
      </c>
      <c r="AK409" s="133"/>
    </row>
    <row r="410" spans="1:37" ht="18.75" customHeight="1" x14ac:dyDescent="0.25">
      <c r="A410" s="35"/>
      <c r="B410" s="18" t="s">
        <v>60</v>
      </c>
      <c r="C410" s="37">
        <f>V409</f>
        <v>29</v>
      </c>
      <c r="D410" s="269">
        <f>W409/1000000</f>
        <v>201.09399999999999</v>
      </c>
      <c r="F410" s="59"/>
      <c r="T410" s="331"/>
      <c r="U410" s="602" t="s">
        <v>480</v>
      </c>
      <c r="V410" s="603">
        <v>29</v>
      </c>
      <c r="W410" s="604">
        <v>200324000</v>
      </c>
      <c r="Y410" s="510" t="s">
        <v>320</v>
      </c>
      <c r="Z410" s="511">
        <v>118</v>
      </c>
      <c r="AA410" s="512">
        <v>770030500</v>
      </c>
      <c r="AK410" s="133"/>
    </row>
    <row r="411" spans="1:37" ht="18.75" customHeight="1" x14ac:dyDescent="0.25">
      <c r="A411" s="35"/>
      <c r="B411" s="18" t="s">
        <v>33</v>
      </c>
      <c r="C411" s="37">
        <f t="shared" ref="C411:C421" si="13">V410</f>
        <v>29</v>
      </c>
      <c r="D411" s="269">
        <f t="shared" ref="D411:D421" si="14">W410/1000000</f>
        <v>200.32400000000001</v>
      </c>
      <c r="F411" s="59"/>
      <c r="T411" s="331"/>
      <c r="U411" s="602" t="s">
        <v>327</v>
      </c>
      <c r="V411" s="603"/>
      <c r="W411" s="604"/>
      <c r="Y411" s="510" t="s">
        <v>323</v>
      </c>
      <c r="Z411" s="511">
        <v>135</v>
      </c>
      <c r="AA411" s="512">
        <v>874948000</v>
      </c>
      <c r="AK411" s="133"/>
    </row>
    <row r="412" spans="1:37" ht="18.75" hidden="1" customHeight="1" x14ac:dyDescent="0.25">
      <c r="A412" s="35"/>
      <c r="B412" s="18" t="s">
        <v>34</v>
      </c>
      <c r="C412" s="37">
        <f t="shared" si="13"/>
        <v>0</v>
      </c>
      <c r="D412" s="269">
        <f t="shared" si="14"/>
        <v>0</v>
      </c>
      <c r="F412" s="59"/>
      <c r="T412" s="331"/>
      <c r="U412" s="602" t="s">
        <v>331</v>
      </c>
      <c r="V412" s="603"/>
      <c r="W412" s="604"/>
      <c r="Y412" s="510" t="s">
        <v>327</v>
      </c>
      <c r="Z412" s="511">
        <v>151</v>
      </c>
      <c r="AA412" s="512">
        <v>976522000</v>
      </c>
      <c r="AK412" s="133"/>
    </row>
    <row r="413" spans="1:37" ht="18.75" hidden="1" customHeight="1" x14ac:dyDescent="0.25">
      <c r="A413" s="35"/>
      <c r="B413" s="18" t="s">
        <v>35</v>
      </c>
      <c r="C413" s="37">
        <f t="shared" si="13"/>
        <v>0</v>
      </c>
      <c r="D413" s="269">
        <f t="shared" si="14"/>
        <v>0</v>
      </c>
      <c r="F413" s="59"/>
      <c r="T413" s="331"/>
      <c r="U413" s="602" t="s">
        <v>332</v>
      </c>
      <c r="V413" s="603"/>
      <c r="W413" s="604"/>
      <c r="Y413" s="510" t="s">
        <v>331</v>
      </c>
      <c r="Z413" s="511">
        <v>88</v>
      </c>
      <c r="AA413" s="512">
        <v>568311000</v>
      </c>
      <c r="AK413" s="133"/>
    </row>
    <row r="414" spans="1:37" ht="18.75" hidden="1" customHeight="1" x14ac:dyDescent="0.25">
      <c r="A414" s="35"/>
      <c r="B414" s="18" t="s">
        <v>36</v>
      </c>
      <c r="C414" s="37">
        <f t="shared" si="13"/>
        <v>0</v>
      </c>
      <c r="D414" s="269">
        <f t="shared" si="14"/>
        <v>0</v>
      </c>
      <c r="F414" s="59"/>
      <c r="T414" s="331"/>
      <c r="U414" s="602" t="s">
        <v>333</v>
      </c>
      <c r="V414" s="603"/>
      <c r="W414" s="604"/>
      <c r="AK414" s="133"/>
    </row>
    <row r="415" spans="1:37" ht="18.75" hidden="1" customHeight="1" x14ac:dyDescent="0.25">
      <c r="A415" s="35"/>
      <c r="B415" s="18" t="s">
        <v>32</v>
      </c>
      <c r="C415" s="37">
        <f t="shared" si="13"/>
        <v>0</v>
      </c>
      <c r="D415" s="269">
        <f t="shared" si="14"/>
        <v>0</v>
      </c>
      <c r="F415" s="59"/>
      <c r="T415" s="331"/>
      <c r="U415" s="602" t="s">
        <v>334</v>
      </c>
      <c r="V415" s="603"/>
      <c r="W415" s="604"/>
      <c r="AK415" s="133"/>
    </row>
    <row r="416" spans="1:37" ht="18.75" hidden="1" customHeight="1" x14ac:dyDescent="0.25">
      <c r="A416" s="35"/>
      <c r="B416" s="18" t="s">
        <v>37</v>
      </c>
      <c r="C416" s="37">
        <f t="shared" si="13"/>
        <v>0</v>
      </c>
      <c r="D416" s="269">
        <f t="shared" si="14"/>
        <v>0</v>
      </c>
      <c r="F416" s="59"/>
      <c r="T416" s="331"/>
      <c r="U416" s="602" t="s">
        <v>335</v>
      </c>
      <c r="V416" s="603"/>
      <c r="W416" s="604"/>
      <c r="AK416" s="133"/>
    </row>
    <row r="417" spans="1:37" ht="18.75" hidden="1" customHeight="1" x14ac:dyDescent="0.25">
      <c r="A417" s="35"/>
      <c r="B417" s="18" t="s">
        <v>38</v>
      </c>
      <c r="C417" s="37">
        <f t="shared" si="13"/>
        <v>0</v>
      </c>
      <c r="D417" s="269">
        <f t="shared" si="14"/>
        <v>0</v>
      </c>
      <c r="F417" s="59"/>
      <c r="T417" s="331"/>
      <c r="U417" s="602" t="s">
        <v>336</v>
      </c>
      <c r="V417" s="603"/>
      <c r="W417" s="604"/>
      <c r="AK417" s="133"/>
    </row>
    <row r="418" spans="1:37" ht="18.75" hidden="1" customHeight="1" x14ac:dyDescent="0.25">
      <c r="A418" s="35"/>
      <c r="B418" s="18" t="s">
        <v>39</v>
      </c>
      <c r="C418" s="37">
        <f t="shared" si="13"/>
        <v>0</v>
      </c>
      <c r="D418" s="269">
        <f t="shared" si="14"/>
        <v>0</v>
      </c>
      <c r="E418" s="59"/>
      <c r="F418" s="59"/>
      <c r="T418" s="331"/>
      <c r="U418" s="602" t="s">
        <v>337</v>
      </c>
      <c r="V418" s="603"/>
      <c r="W418" s="604"/>
      <c r="AC418" s="26"/>
      <c r="AD418" s="26"/>
      <c r="AE418" s="26"/>
      <c r="AF418" s="26"/>
      <c r="AG418" s="26"/>
      <c r="AH418" s="496"/>
      <c r="AI418" s="497"/>
      <c r="AJ418" s="24"/>
      <c r="AK418" s="133"/>
    </row>
    <row r="419" spans="1:37" ht="18.75" hidden="1" customHeight="1" x14ac:dyDescent="0.25">
      <c r="A419" s="35"/>
      <c r="B419" s="18" t="s">
        <v>40</v>
      </c>
      <c r="C419" s="37">
        <f t="shared" si="13"/>
        <v>0</v>
      </c>
      <c r="D419" s="269">
        <f t="shared" si="14"/>
        <v>0</v>
      </c>
      <c r="E419" s="59"/>
      <c r="F419" s="59"/>
      <c r="O419" s="27"/>
      <c r="P419" s="28"/>
      <c r="Q419" s="28"/>
      <c r="R419" s="28"/>
      <c r="S419" s="28"/>
      <c r="T419" s="289"/>
      <c r="U419" s="602" t="s">
        <v>338</v>
      </c>
      <c r="V419" s="603"/>
      <c r="W419" s="604"/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75" hidden="1" customHeight="1" x14ac:dyDescent="0.25">
      <c r="A420" s="35"/>
      <c r="B420" s="18" t="s">
        <v>41</v>
      </c>
      <c r="C420" s="37">
        <f t="shared" si="13"/>
        <v>0</v>
      </c>
      <c r="D420" s="269">
        <f t="shared" si="14"/>
        <v>0</v>
      </c>
      <c r="E420" s="59"/>
      <c r="F420" s="59"/>
      <c r="O420" s="27"/>
      <c r="P420" s="28"/>
      <c r="Q420" s="28"/>
      <c r="R420" s="28"/>
      <c r="S420" s="28"/>
      <c r="T420" s="289"/>
      <c r="U420" s="602" t="s">
        <v>339</v>
      </c>
      <c r="V420" s="603"/>
      <c r="W420" s="604"/>
    </row>
    <row r="421" spans="1:37" ht="18.75" hidden="1" customHeight="1" x14ac:dyDescent="0.2">
      <c r="A421" s="35"/>
      <c r="B421" s="18" t="s">
        <v>61</v>
      </c>
      <c r="C421" s="37">
        <f t="shared" si="13"/>
        <v>0</v>
      </c>
      <c r="D421" s="269">
        <f t="shared" si="14"/>
        <v>0</v>
      </c>
      <c r="E421" s="59"/>
      <c r="F421" s="59"/>
      <c r="O421" s="27"/>
      <c r="P421" s="28"/>
      <c r="Q421" s="28"/>
      <c r="R421" s="28"/>
      <c r="S421" s="28"/>
      <c r="T421" s="289"/>
      <c r="U421" s="493"/>
      <c r="V421" s="494"/>
      <c r="W421" s="495"/>
    </row>
    <row r="422" spans="1:37" ht="18.75" hidden="1" customHeight="1" x14ac:dyDescent="0.2">
      <c r="A422" s="35"/>
      <c r="B422" s="212"/>
      <c r="D422" s="269"/>
      <c r="E422" s="59"/>
      <c r="F422" s="59"/>
      <c r="I422" s="65"/>
      <c r="O422" s="27"/>
      <c r="P422" s="28"/>
      <c r="Q422" s="28"/>
      <c r="R422" s="28"/>
      <c r="S422" s="28"/>
      <c r="T422" s="289"/>
      <c r="U422" s="493" t="s">
        <v>340</v>
      </c>
      <c r="V422" s="498"/>
      <c r="W422" s="499"/>
    </row>
    <row r="423" spans="1:37" ht="15" customHeight="1" x14ac:dyDescent="0.2">
      <c r="A423" s="35"/>
      <c r="B423" s="161" t="s">
        <v>6</v>
      </c>
      <c r="C423" s="95">
        <f>SUM(C410:C421)</f>
        <v>58</v>
      </c>
      <c r="D423" s="305">
        <f>SUM(D410:D421)</f>
        <v>401.41800000000001</v>
      </c>
      <c r="I423" s="65"/>
      <c r="O423" s="27"/>
      <c r="P423" s="28"/>
      <c r="Q423" s="28"/>
      <c r="R423" s="28"/>
      <c r="S423" s="28"/>
      <c r="T423" s="289"/>
      <c r="U423" s="316"/>
      <c r="V423" s="316">
        <f>SUM(V409:V422)</f>
        <v>58</v>
      </c>
      <c r="W423" s="317">
        <f>SUM(W409:W422)</f>
        <v>401418000</v>
      </c>
    </row>
    <row r="424" spans="1:37" ht="15" customHeight="1" x14ac:dyDescent="0.2">
      <c r="A424" s="35"/>
      <c r="B424" s="646" t="s">
        <v>160</v>
      </c>
      <c r="C424" s="646"/>
      <c r="D424" s="646"/>
      <c r="I424" s="65"/>
      <c r="O424" s="27"/>
      <c r="P424" s="28"/>
      <c r="Q424" s="28"/>
      <c r="R424" s="28"/>
      <c r="S424" s="28"/>
      <c r="T424" s="289"/>
      <c r="Z424" s="27"/>
    </row>
    <row r="425" spans="1:37" ht="15" customHeight="1" x14ac:dyDescent="0.2">
      <c r="A425" s="35"/>
      <c r="B425" s="647"/>
      <c r="C425" s="647"/>
      <c r="D425" s="647"/>
      <c r="I425" s="65"/>
      <c r="O425" s="173"/>
      <c r="P425" s="174"/>
      <c r="Q425" s="174"/>
      <c r="R425" s="174"/>
      <c r="S425" s="174"/>
      <c r="T425" s="391"/>
      <c r="Z425" s="27"/>
    </row>
    <row r="426" spans="1:37" ht="15.75" customHeight="1" x14ac:dyDescent="0.2">
      <c r="B426" s="647"/>
      <c r="C426" s="647"/>
      <c r="D426" s="647"/>
      <c r="E426" s="32"/>
      <c r="F426" s="32"/>
      <c r="G426" s="32"/>
      <c r="H426" s="33"/>
      <c r="I426" s="157"/>
      <c r="J426" s="37"/>
      <c r="O426" s="30"/>
      <c r="P426" s="28"/>
      <c r="Q426" s="28"/>
      <c r="R426" s="28"/>
      <c r="S426" s="28"/>
      <c r="T426" s="289"/>
      <c r="U426" s="392"/>
    </row>
    <row r="427" spans="1:37" ht="15.75" customHeight="1" x14ac:dyDescent="0.2">
      <c r="B427" s="156"/>
      <c r="C427" s="156"/>
      <c r="D427" s="156"/>
      <c r="E427" s="32"/>
      <c r="F427" s="32"/>
      <c r="G427" s="32"/>
      <c r="H427" s="33"/>
      <c r="I427" s="157"/>
      <c r="J427" s="37"/>
      <c r="O427" s="30"/>
      <c r="P427" s="28"/>
      <c r="Q427" s="28"/>
      <c r="R427" s="28"/>
      <c r="S427" s="28"/>
      <c r="T427" s="289"/>
      <c r="U427" s="392"/>
    </row>
    <row r="428" spans="1:37" ht="15.75" customHeight="1" x14ac:dyDescent="0.2">
      <c r="B428" s="156"/>
      <c r="C428" s="156"/>
      <c r="D428" s="156"/>
      <c r="E428" s="32"/>
      <c r="F428" s="32"/>
      <c r="G428" s="32"/>
      <c r="H428" s="33"/>
      <c r="I428" s="157"/>
      <c r="J428" s="37"/>
      <c r="O428" s="30"/>
      <c r="P428" s="28"/>
      <c r="Q428" s="28"/>
      <c r="R428" s="28"/>
      <c r="S428" s="28"/>
      <c r="T428" s="289"/>
      <c r="U428" s="392"/>
    </row>
    <row r="429" spans="1:37" ht="15.75" customHeight="1" x14ac:dyDescent="0.2">
      <c r="B429" s="308"/>
      <c r="C429" s="308"/>
      <c r="D429" s="308"/>
      <c r="E429" s="32"/>
      <c r="F429" s="32"/>
      <c r="G429" s="32"/>
      <c r="H429" s="33"/>
      <c r="I429" s="157"/>
      <c r="J429" s="37"/>
      <c r="O429" s="30"/>
      <c r="P429" s="28"/>
      <c r="Q429" s="28"/>
      <c r="R429" s="28"/>
      <c r="S429" s="28"/>
      <c r="T429" s="289"/>
      <c r="U429" s="392"/>
    </row>
    <row r="430" spans="1:37" ht="15.75" customHeight="1" x14ac:dyDescent="0.2">
      <c r="B430" s="308"/>
      <c r="C430" s="308"/>
      <c r="D430" s="308"/>
      <c r="E430" s="32"/>
      <c r="F430" s="32"/>
      <c r="G430" s="32"/>
      <c r="H430" s="33"/>
      <c r="I430" s="157"/>
      <c r="J430" s="37"/>
      <c r="O430" s="30"/>
      <c r="P430" s="28"/>
      <c r="Q430" s="28"/>
      <c r="R430" s="28"/>
      <c r="S430" s="28"/>
      <c r="T430" s="289"/>
      <c r="U430" s="392"/>
    </row>
    <row r="431" spans="1:37" ht="26.25" customHeight="1" x14ac:dyDescent="0.2">
      <c r="A431" s="32"/>
      <c r="B431" s="623" t="s">
        <v>258</v>
      </c>
      <c r="C431" s="623"/>
      <c r="D431" s="623"/>
      <c r="E431" s="33"/>
      <c r="F431" s="157"/>
      <c r="L431" s="478"/>
      <c r="P431" s="28"/>
      <c r="Q431" s="28"/>
      <c r="R431" s="28"/>
      <c r="S431" s="28"/>
      <c r="T431" s="331"/>
    </row>
    <row r="432" spans="1:37" ht="15.75" customHeight="1" x14ac:dyDescent="0.2">
      <c r="A432" s="32"/>
      <c r="B432" s="33"/>
      <c r="C432" s="40"/>
      <c r="D432" s="26"/>
      <c r="E432" s="26"/>
      <c r="L432" s="478"/>
      <c r="O432" s="26"/>
      <c r="P432" s="668"/>
      <c r="Q432" s="558"/>
      <c r="R432" s="558"/>
      <c r="S432" s="558"/>
      <c r="T432" s="331"/>
      <c r="U432" s="669"/>
      <c r="V432" s="669"/>
      <c r="Y432" s="153"/>
    </row>
    <row r="433" spans="1:26" ht="15.75" customHeight="1" x14ac:dyDescent="0.2">
      <c r="A433" s="35"/>
      <c r="C433" s="660" t="s">
        <v>491</v>
      </c>
      <c r="D433" s="661"/>
      <c r="E433" s="661"/>
      <c r="F433" s="661"/>
      <c r="G433" s="661"/>
      <c r="H433" s="662"/>
      <c r="J433" s="55"/>
      <c r="K433" s="660" t="s">
        <v>488</v>
      </c>
      <c r="L433" s="661"/>
      <c r="M433" s="661"/>
      <c r="N433" s="662"/>
      <c r="P433" s="668"/>
      <c r="Q433" s="558"/>
      <c r="R433" s="558"/>
      <c r="S433" s="558"/>
      <c r="T433" s="393"/>
      <c r="U433" s="394"/>
      <c r="V433" s="394"/>
      <c r="Y433" s="125"/>
    </row>
    <row r="434" spans="1:26" s="59" customFormat="1" ht="33" customHeight="1" x14ac:dyDescent="0.2">
      <c r="A434" s="68"/>
      <c r="C434" s="638" t="s">
        <v>486</v>
      </c>
      <c r="D434" s="638"/>
      <c r="E434" s="638"/>
      <c r="F434" s="638" t="s">
        <v>487</v>
      </c>
      <c r="G434" s="638"/>
      <c r="H434" s="638"/>
      <c r="K434" s="654" t="s">
        <v>489</v>
      </c>
      <c r="L434" s="655"/>
      <c r="M434" s="656" t="s">
        <v>490</v>
      </c>
      <c r="N434" s="657"/>
      <c r="P434" s="175"/>
      <c r="Q434" s="558"/>
      <c r="R434" s="558"/>
      <c r="S434" s="558"/>
      <c r="T434" s="395"/>
      <c r="U434" s="396"/>
      <c r="V434" s="396"/>
      <c r="W434" s="397"/>
      <c r="X434" s="397"/>
      <c r="Y434" s="39"/>
    </row>
    <row r="435" spans="1:26" x14ac:dyDescent="0.2">
      <c r="A435" s="35"/>
      <c r="B435" s="155" t="s">
        <v>43</v>
      </c>
      <c r="C435" s="155" t="s">
        <v>392</v>
      </c>
      <c r="D435" s="155" t="s">
        <v>44</v>
      </c>
      <c r="E435" s="285" t="s">
        <v>391</v>
      </c>
      <c r="F435" s="283" t="s">
        <v>31</v>
      </c>
      <c r="G435" s="283" t="s">
        <v>44</v>
      </c>
      <c r="H435" s="285" t="s">
        <v>391</v>
      </c>
      <c r="J435" s="487" t="s">
        <v>43</v>
      </c>
      <c r="K435" s="487" t="s">
        <v>241</v>
      </c>
      <c r="L435" s="487" t="s">
        <v>44</v>
      </c>
      <c r="M435" s="487" t="s">
        <v>31</v>
      </c>
      <c r="N435" s="490" t="s">
        <v>44</v>
      </c>
      <c r="P435" s="176"/>
      <c r="Q435" s="176"/>
      <c r="R435" s="176"/>
      <c r="S435" s="176"/>
      <c r="T435" s="398"/>
      <c r="U435" s="399"/>
      <c r="V435" s="400"/>
      <c r="X435" s="401"/>
      <c r="Y435" s="177"/>
      <c r="Z435" s="178"/>
    </row>
    <row r="436" spans="1:26" s="52" customFormat="1" x14ac:dyDescent="0.2">
      <c r="A436" s="53"/>
      <c r="B436" s="90" t="s">
        <v>45</v>
      </c>
      <c r="C436" s="134">
        <v>343</v>
      </c>
      <c r="D436" s="152">
        <v>2769.0708821599997</v>
      </c>
      <c r="E436" s="564">
        <f t="shared" ref="E436:E444" si="15">C436/$C$461</f>
        <v>0.39976689976689977</v>
      </c>
      <c r="F436" s="134">
        <v>590</v>
      </c>
      <c r="G436" s="152">
        <v>4379.9069082400001</v>
      </c>
      <c r="H436" s="564">
        <f>F436/$F$461</f>
        <v>0.28055159296243459</v>
      </c>
      <c r="J436" s="90" t="s">
        <v>45</v>
      </c>
      <c r="K436" s="134">
        <v>605</v>
      </c>
      <c r="L436" s="505">
        <v>5487.03043858</v>
      </c>
      <c r="M436" s="134">
        <v>330</v>
      </c>
      <c r="N436" s="504">
        <v>2640.6636665599999</v>
      </c>
      <c r="P436" s="179"/>
      <c r="Q436" s="179"/>
      <c r="R436" s="179"/>
      <c r="S436" s="179"/>
      <c r="T436" s="402"/>
      <c r="U436" s="403"/>
      <c r="V436" s="404"/>
      <c r="W436" s="309"/>
      <c r="X436" s="405"/>
      <c r="Y436" s="180"/>
      <c r="Z436" s="181"/>
    </row>
    <row r="437" spans="1:26" s="52" customFormat="1" x14ac:dyDescent="0.2">
      <c r="A437" s="53"/>
      <c r="B437" s="90" t="s">
        <v>46</v>
      </c>
      <c r="C437" s="134">
        <v>170</v>
      </c>
      <c r="D437" s="152">
        <v>1542.56183259</v>
      </c>
      <c r="E437" s="564">
        <f t="shared" si="15"/>
        <v>0.19813519813519814</v>
      </c>
      <c r="F437" s="134">
        <v>438</v>
      </c>
      <c r="G437" s="152">
        <v>5404.9656033199999</v>
      </c>
      <c r="H437" s="564">
        <f t="shared" ref="H437:H460" si="16">F437/$F$461</f>
        <v>0.20827389443651925</v>
      </c>
      <c r="J437" s="90" t="s">
        <v>46</v>
      </c>
      <c r="K437" s="134">
        <v>587</v>
      </c>
      <c r="L437" s="505">
        <v>6781.2674251000008</v>
      </c>
      <c r="M437" s="134">
        <v>512</v>
      </c>
      <c r="N437" s="504">
        <v>5480.5113127700006</v>
      </c>
      <c r="P437" s="179"/>
      <c r="Q437" s="179"/>
      <c r="R437" s="179"/>
      <c r="S437" s="179"/>
      <c r="T437" s="402"/>
      <c r="U437" s="403"/>
      <c r="V437" s="404"/>
      <c r="W437" s="309"/>
      <c r="X437" s="405"/>
      <c r="Y437" s="180"/>
      <c r="Z437" s="181"/>
    </row>
    <row r="438" spans="1:26" s="52" customFormat="1" x14ac:dyDescent="0.2">
      <c r="A438" s="53"/>
      <c r="B438" s="90" t="s">
        <v>47</v>
      </c>
      <c r="C438" s="134">
        <v>18</v>
      </c>
      <c r="D438" s="152">
        <v>311.00759307999999</v>
      </c>
      <c r="E438" s="564">
        <f t="shared" si="15"/>
        <v>2.097902097902098E-2</v>
      </c>
      <c r="F438" s="134">
        <v>22</v>
      </c>
      <c r="G438" s="152">
        <v>262.81998700000003</v>
      </c>
      <c r="H438" s="564">
        <f>F438/$F$461</f>
        <v>1.0461245839277223E-2</v>
      </c>
      <c r="J438" s="90" t="s">
        <v>47</v>
      </c>
      <c r="K438" s="134">
        <v>39</v>
      </c>
      <c r="L438" s="505">
        <v>421.24541826000001</v>
      </c>
      <c r="M438" s="134">
        <v>23</v>
      </c>
      <c r="N438" s="504">
        <v>260.48166537999998</v>
      </c>
      <c r="O438" s="179"/>
      <c r="P438" s="179"/>
      <c r="Q438" s="179"/>
      <c r="R438" s="179"/>
      <c r="S438" s="179"/>
      <c r="T438" s="402"/>
      <c r="U438" s="403"/>
      <c r="V438" s="404"/>
      <c r="W438" s="309"/>
      <c r="X438" s="309"/>
      <c r="Y438" s="182"/>
    </row>
    <row r="439" spans="1:26" s="52" customFormat="1" x14ac:dyDescent="0.2">
      <c r="A439" s="53"/>
      <c r="B439" s="90" t="s">
        <v>48</v>
      </c>
      <c r="C439" s="134">
        <v>2</v>
      </c>
      <c r="D439" s="152">
        <v>9.9939999999999998</v>
      </c>
      <c r="E439" s="564">
        <f t="shared" si="15"/>
        <v>2.331002331002331E-3</v>
      </c>
      <c r="F439" s="134">
        <v>5</v>
      </c>
      <c r="G439" s="152">
        <v>49.694135119999999</v>
      </c>
      <c r="H439" s="564">
        <f t="shared" si="16"/>
        <v>2.3775558725630053E-3</v>
      </c>
      <c r="J439" s="90" t="s">
        <v>48</v>
      </c>
      <c r="K439" s="134">
        <v>17</v>
      </c>
      <c r="L439" s="505">
        <v>304.38921119999998</v>
      </c>
      <c r="M439" s="134">
        <v>28</v>
      </c>
      <c r="N439" s="504">
        <v>455.31545947000001</v>
      </c>
      <c r="O439" s="183"/>
      <c r="P439" s="183"/>
      <c r="Q439" s="183"/>
      <c r="R439" s="183"/>
      <c r="S439" s="183"/>
      <c r="T439" s="402"/>
      <c r="U439" s="403"/>
      <c r="V439" s="404"/>
      <c r="W439" s="309"/>
      <c r="X439" s="405"/>
      <c r="Y439" s="180"/>
      <c r="Z439" s="181"/>
    </row>
    <row r="440" spans="1:26" s="52" customFormat="1" x14ac:dyDescent="0.2">
      <c r="A440" s="53"/>
      <c r="B440" s="90" t="s">
        <v>49</v>
      </c>
      <c r="C440" s="134">
        <v>1</v>
      </c>
      <c r="D440" s="152">
        <v>5.4939999999999998</v>
      </c>
      <c r="E440" s="564">
        <f t="shared" si="15"/>
        <v>1.1655011655011655E-3</v>
      </c>
      <c r="F440" s="134">
        <v>1</v>
      </c>
      <c r="G440" s="152">
        <v>5.2359999999999998</v>
      </c>
      <c r="H440" s="564">
        <f t="shared" si="16"/>
        <v>4.7551117451260106E-4</v>
      </c>
      <c r="J440" s="90" t="s">
        <v>49</v>
      </c>
      <c r="K440" s="134">
        <v>0</v>
      </c>
      <c r="L440" s="505">
        <v>0</v>
      </c>
      <c r="M440" s="134">
        <v>0</v>
      </c>
      <c r="N440" s="504">
        <v>0</v>
      </c>
      <c r="O440" s="183"/>
      <c r="P440" s="183"/>
      <c r="Q440" s="183"/>
      <c r="R440" s="183"/>
      <c r="S440" s="183"/>
      <c r="T440" s="402"/>
      <c r="U440" s="403"/>
      <c r="V440" s="404"/>
      <c r="W440" s="309"/>
      <c r="X440" s="405"/>
      <c r="Y440" s="180"/>
      <c r="Z440" s="181"/>
    </row>
    <row r="441" spans="1:26" s="52" customFormat="1" x14ac:dyDescent="0.2">
      <c r="A441" s="53"/>
      <c r="B441" s="90" t="s">
        <v>50</v>
      </c>
      <c r="C441" s="134">
        <v>84</v>
      </c>
      <c r="D441" s="152">
        <v>552.38961533999998</v>
      </c>
      <c r="E441" s="564">
        <f t="shared" si="15"/>
        <v>9.7902097902097904E-2</v>
      </c>
      <c r="F441" s="134">
        <v>75</v>
      </c>
      <c r="G441" s="152">
        <v>505.01067484999999</v>
      </c>
      <c r="H441" s="564">
        <f t="shared" si="16"/>
        <v>3.566333808844508E-2</v>
      </c>
      <c r="J441" s="90" t="s">
        <v>50</v>
      </c>
      <c r="K441" s="134">
        <v>34</v>
      </c>
      <c r="L441" s="505">
        <v>280.77847885</v>
      </c>
      <c r="M441" s="134">
        <v>32</v>
      </c>
      <c r="N441" s="504">
        <v>315.48849458999996</v>
      </c>
      <c r="O441" s="179"/>
      <c r="P441" s="179"/>
      <c r="Q441" s="179"/>
      <c r="R441" s="179"/>
      <c r="S441" s="179"/>
      <c r="T441" s="402"/>
      <c r="U441" s="403"/>
      <c r="V441" s="404"/>
      <c r="W441" s="309"/>
      <c r="X441" s="405"/>
      <c r="Y441" s="180"/>
      <c r="Z441" s="181"/>
    </row>
    <row r="442" spans="1:26" s="52" customFormat="1" x14ac:dyDescent="0.2">
      <c r="A442" s="53"/>
      <c r="B442" s="90" t="s">
        <v>159</v>
      </c>
      <c r="C442" s="134">
        <v>16</v>
      </c>
      <c r="D442" s="152">
        <v>349.33177954999996</v>
      </c>
      <c r="E442" s="564">
        <f t="shared" si="15"/>
        <v>1.8648018648018648E-2</v>
      </c>
      <c r="F442" s="134">
        <v>114</v>
      </c>
      <c r="G442" s="152">
        <v>873.90440781000007</v>
      </c>
      <c r="H442" s="564">
        <f t="shared" si="16"/>
        <v>5.4208273894436519E-2</v>
      </c>
      <c r="J442" s="90" t="s">
        <v>159</v>
      </c>
      <c r="K442" s="134">
        <v>209</v>
      </c>
      <c r="L442" s="505">
        <v>1617.9488376900001</v>
      </c>
      <c r="M442" s="134">
        <v>171</v>
      </c>
      <c r="N442" s="504">
        <v>1613.4557550299999</v>
      </c>
      <c r="O442" s="179"/>
      <c r="P442" s="179"/>
      <c r="Q442" s="179"/>
      <c r="R442" s="179"/>
      <c r="S442" s="179"/>
      <c r="T442" s="402"/>
      <c r="U442" s="403"/>
      <c r="V442" s="404"/>
      <c r="W442" s="309"/>
      <c r="X442" s="405"/>
      <c r="Y442" s="180"/>
      <c r="Z442" s="181"/>
    </row>
    <row r="443" spans="1:26" s="52" customFormat="1" x14ac:dyDescent="0.2">
      <c r="A443" s="53"/>
      <c r="B443" s="90" t="s">
        <v>259</v>
      </c>
      <c r="C443" s="134">
        <v>76</v>
      </c>
      <c r="D443" s="152">
        <v>746.82641504000003</v>
      </c>
      <c r="E443" s="564">
        <f t="shared" si="15"/>
        <v>8.8578088578088576E-2</v>
      </c>
      <c r="F443" s="134">
        <v>191</v>
      </c>
      <c r="G443" s="152">
        <v>2274.2014496206302</v>
      </c>
      <c r="H443" s="564">
        <f t="shared" si="16"/>
        <v>9.0822634331906793E-2</v>
      </c>
      <c r="J443" s="90" t="s">
        <v>287</v>
      </c>
      <c r="K443" s="134">
        <v>204</v>
      </c>
      <c r="L443" s="505">
        <v>2528.1086957699999</v>
      </c>
      <c r="M443" s="134">
        <v>152</v>
      </c>
      <c r="N443" s="504">
        <v>1501.4945289300001</v>
      </c>
      <c r="O443" s="179"/>
      <c r="P443" s="179"/>
      <c r="Q443" s="179"/>
      <c r="R443" s="179"/>
      <c r="S443" s="179"/>
      <c r="T443" s="402"/>
      <c r="U443" s="403"/>
      <c r="V443" s="404"/>
      <c r="W443" s="309"/>
      <c r="X443" s="405"/>
      <c r="Y443" s="180"/>
      <c r="Z443" s="181"/>
    </row>
    <row r="444" spans="1:26" s="52" customFormat="1" x14ac:dyDescent="0.2">
      <c r="A444" s="53"/>
      <c r="B444" s="90" t="s">
        <v>51</v>
      </c>
      <c r="C444" s="134">
        <v>42</v>
      </c>
      <c r="D444" s="152">
        <v>349.24778186999998</v>
      </c>
      <c r="E444" s="564">
        <f t="shared" si="15"/>
        <v>4.8951048951048952E-2</v>
      </c>
      <c r="F444" s="134">
        <v>163</v>
      </c>
      <c r="G444" s="152">
        <v>1340.31706106</v>
      </c>
      <c r="H444" s="564">
        <f t="shared" si="16"/>
        <v>7.7508321445553974E-2</v>
      </c>
      <c r="J444" s="90" t="s">
        <v>51</v>
      </c>
      <c r="K444" s="134">
        <v>48</v>
      </c>
      <c r="L444" s="505">
        <v>429.99801988000002</v>
      </c>
      <c r="M444" s="134">
        <v>141</v>
      </c>
      <c r="N444" s="504">
        <v>1180.8343967599999</v>
      </c>
      <c r="O444" s="179"/>
      <c r="P444" s="179"/>
      <c r="Q444" s="179"/>
      <c r="R444" s="179"/>
      <c r="S444" s="179"/>
      <c r="T444" s="402"/>
      <c r="U444" s="403"/>
      <c r="V444" s="404"/>
      <c r="W444" s="309"/>
      <c r="X444" s="405"/>
      <c r="Y444" s="180"/>
      <c r="Z444" s="181"/>
    </row>
    <row r="445" spans="1:26" s="52" customFormat="1" x14ac:dyDescent="0.2">
      <c r="A445" s="53"/>
      <c r="B445" s="90" t="s">
        <v>260</v>
      </c>
      <c r="C445" s="134">
        <v>12</v>
      </c>
      <c r="D445" s="152">
        <v>83.89</v>
      </c>
      <c r="E445" s="564">
        <f t="shared" ref="E445:E460" si="17">C445/$C$461</f>
        <v>1.3986013986013986E-2</v>
      </c>
      <c r="F445" s="134">
        <v>149</v>
      </c>
      <c r="G445" s="152">
        <v>1357.4726322400002</v>
      </c>
      <c r="H445" s="564">
        <f t="shared" si="16"/>
        <v>7.085116500237755E-2</v>
      </c>
      <c r="J445" s="90" t="s">
        <v>205</v>
      </c>
      <c r="K445" s="134">
        <v>204</v>
      </c>
      <c r="L445" s="505">
        <v>1783.4203764200001</v>
      </c>
      <c r="M445" s="134">
        <v>177</v>
      </c>
      <c r="N445" s="504">
        <v>1718.2068893199998</v>
      </c>
      <c r="O445" s="179"/>
      <c r="P445" s="179"/>
      <c r="Q445" s="179"/>
      <c r="R445" s="179"/>
      <c r="S445" s="179"/>
      <c r="T445" s="402"/>
      <c r="U445" s="403"/>
      <c r="V445" s="404"/>
      <c r="W445" s="309"/>
      <c r="X445" s="405"/>
      <c r="Y445" s="180"/>
      <c r="Z445" s="181"/>
    </row>
    <row r="446" spans="1:26" s="52" customFormat="1" x14ac:dyDescent="0.2">
      <c r="A446" s="53"/>
      <c r="B446" s="90" t="s">
        <v>261</v>
      </c>
      <c r="C446" s="134">
        <v>40</v>
      </c>
      <c r="D446" s="152">
        <v>307.73700000000002</v>
      </c>
      <c r="E446" s="564">
        <f t="shared" si="17"/>
        <v>4.6620046620046623E-2</v>
      </c>
      <c r="F446" s="134">
        <v>69</v>
      </c>
      <c r="G446" s="152">
        <v>540.76174805000005</v>
      </c>
      <c r="H446" s="564">
        <f t="shared" si="16"/>
        <v>3.2810271041369472E-2</v>
      </c>
      <c r="J446" s="90" t="s">
        <v>172</v>
      </c>
      <c r="K446" s="134">
        <v>161</v>
      </c>
      <c r="L446" s="505">
        <v>1210.2860000000001</v>
      </c>
      <c r="M446" s="134">
        <v>53</v>
      </c>
      <c r="N446" s="504">
        <v>398.35700000000003</v>
      </c>
      <c r="O446" s="179"/>
      <c r="P446" s="179"/>
      <c r="Q446" s="179"/>
      <c r="R446" s="179"/>
      <c r="S446" s="179"/>
      <c r="T446" s="402"/>
      <c r="U446" s="403"/>
      <c r="V446" s="404"/>
      <c r="W446" s="309"/>
      <c r="X446" s="405"/>
      <c r="Y446" s="180"/>
      <c r="Z446" s="181"/>
    </row>
    <row r="447" spans="1:26" s="52" customFormat="1" x14ac:dyDescent="0.2">
      <c r="A447" s="53"/>
      <c r="B447" s="90" t="s">
        <v>62</v>
      </c>
      <c r="C447" s="134">
        <v>15</v>
      </c>
      <c r="D447" s="152">
        <v>137.66499999999999</v>
      </c>
      <c r="E447" s="564">
        <f>C447/$C$461</f>
        <v>1.7482517482517484E-2</v>
      </c>
      <c r="F447" s="134">
        <v>59</v>
      </c>
      <c r="G447" s="152">
        <v>504.39577682000004</v>
      </c>
      <c r="H447" s="564">
        <f t="shared" si="16"/>
        <v>2.8055159296243463E-2</v>
      </c>
      <c r="J447" s="90" t="s">
        <v>62</v>
      </c>
      <c r="K447" s="134">
        <v>51</v>
      </c>
      <c r="L447" s="505">
        <v>447.59496474000002</v>
      </c>
      <c r="M447" s="134">
        <v>18</v>
      </c>
      <c r="N447" s="504">
        <v>176.34214154</v>
      </c>
      <c r="O447" s="179"/>
      <c r="P447" s="179"/>
      <c r="Q447" s="179"/>
      <c r="R447" s="179"/>
      <c r="S447" s="179"/>
      <c r="T447" s="402"/>
      <c r="U447" s="403"/>
      <c r="V447" s="404"/>
      <c r="W447" s="309"/>
      <c r="X447" s="405"/>
      <c r="Y447" s="180"/>
      <c r="Z447" s="181"/>
    </row>
    <row r="448" spans="1:26" s="52" customFormat="1" x14ac:dyDescent="0.2">
      <c r="A448" s="53"/>
      <c r="B448" s="90" t="s">
        <v>262</v>
      </c>
      <c r="C448" s="134">
        <v>3</v>
      </c>
      <c r="D448" s="152">
        <v>20.678000000000001</v>
      </c>
      <c r="E448" s="564">
        <f>C448/$C$461</f>
        <v>3.4965034965034965E-3</v>
      </c>
      <c r="F448" s="134">
        <v>6</v>
      </c>
      <c r="G448" s="152">
        <v>46.01</v>
      </c>
      <c r="H448" s="564">
        <f t="shared" si="16"/>
        <v>2.8530670470756064E-3</v>
      </c>
      <c r="J448" s="90" t="s">
        <v>288</v>
      </c>
      <c r="K448" s="134">
        <v>0</v>
      </c>
      <c r="L448" s="505">
        <v>0</v>
      </c>
      <c r="M448" s="134">
        <v>4</v>
      </c>
      <c r="N448" s="504">
        <v>26.571999999999999</v>
      </c>
      <c r="O448" s="179"/>
      <c r="P448" s="612"/>
      <c r="Q448" s="179"/>
      <c r="R448" s="179"/>
      <c r="S448" s="179"/>
      <c r="T448" s="402"/>
      <c r="U448" s="403"/>
      <c r="V448" s="404"/>
      <c r="W448" s="309"/>
      <c r="X448" s="405"/>
      <c r="Y448" s="180"/>
      <c r="Z448" s="181"/>
    </row>
    <row r="449" spans="1:26" s="52" customFormat="1" x14ac:dyDescent="0.2">
      <c r="A449" s="53"/>
      <c r="B449" s="90" t="s">
        <v>263</v>
      </c>
      <c r="C449" s="134">
        <v>16</v>
      </c>
      <c r="D449" s="152">
        <v>122.081</v>
      </c>
      <c r="E449" s="564">
        <f t="shared" si="17"/>
        <v>1.8648018648018648E-2</v>
      </c>
      <c r="F449" s="134">
        <v>21</v>
      </c>
      <c r="G449" s="152">
        <v>155.61106377999999</v>
      </c>
      <c r="H449" s="564">
        <f t="shared" si="16"/>
        <v>9.9857346647646214E-3</v>
      </c>
      <c r="J449" s="90" t="s">
        <v>289</v>
      </c>
      <c r="K449" s="134">
        <v>59</v>
      </c>
      <c r="L449" s="505">
        <v>426.04399999999998</v>
      </c>
      <c r="M449" s="134">
        <v>51</v>
      </c>
      <c r="N449" s="504">
        <v>372.49299999999999</v>
      </c>
      <c r="O449" s="179"/>
      <c r="P449" s="612"/>
      <c r="Q449" s="179"/>
      <c r="R449" s="179"/>
      <c r="S449" s="179"/>
      <c r="T449" s="402"/>
      <c r="U449" s="403"/>
      <c r="V449" s="404"/>
      <c r="W449" s="309"/>
      <c r="X449" s="405"/>
      <c r="Y449" s="180"/>
      <c r="Z449" s="181"/>
    </row>
    <row r="450" spans="1:26" s="52" customFormat="1" x14ac:dyDescent="0.2">
      <c r="A450" s="53"/>
      <c r="B450" s="90" t="s">
        <v>170</v>
      </c>
      <c r="C450" s="134">
        <v>11</v>
      </c>
      <c r="D450" s="152">
        <v>78.366</v>
      </c>
      <c r="E450" s="564">
        <f t="shared" si="17"/>
        <v>1.282051282051282E-2</v>
      </c>
      <c r="F450" s="134">
        <v>80</v>
      </c>
      <c r="G450" s="152">
        <v>594.02599999999995</v>
      </c>
      <c r="H450" s="564">
        <f t="shared" si="16"/>
        <v>3.8040893961008085E-2</v>
      </c>
      <c r="J450" s="90" t="s">
        <v>170</v>
      </c>
      <c r="K450" s="134">
        <v>137</v>
      </c>
      <c r="L450" s="505">
        <v>957.73099999999999</v>
      </c>
      <c r="M450" s="134">
        <v>22</v>
      </c>
      <c r="N450" s="504">
        <v>160.029</v>
      </c>
      <c r="O450" s="179"/>
      <c r="P450" s="179"/>
      <c r="Q450" s="179"/>
      <c r="R450" s="179"/>
      <c r="S450" s="179"/>
      <c r="T450" s="402"/>
      <c r="U450" s="403"/>
      <c r="V450" s="404"/>
      <c r="W450" s="309"/>
      <c r="X450" s="405"/>
      <c r="Y450" s="180"/>
      <c r="Z450" s="181"/>
    </row>
    <row r="451" spans="1:26" s="52" customFormat="1" x14ac:dyDescent="0.2">
      <c r="A451" s="53"/>
      <c r="B451" s="90" t="s">
        <v>184</v>
      </c>
      <c r="C451" s="134">
        <v>0</v>
      </c>
      <c r="D451" s="152">
        <v>0</v>
      </c>
      <c r="E451" s="564">
        <f t="shared" si="17"/>
        <v>0</v>
      </c>
      <c r="F451" s="134">
        <v>0</v>
      </c>
      <c r="G451" s="152">
        <v>0</v>
      </c>
      <c r="H451" s="564">
        <f t="shared" si="16"/>
        <v>0</v>
      </c>
      <c r="J451" s="90" t="s">
        <v>184</v>
      </c>
      <c r="K451" s="134">
        <v>0</v>
      </c>
      <c r="L451" s="505">
        <v>0</v>
      </c>
      <c r="M451" s="134">
        <v>0</v>
      </c>
      <c r="N451" s="504">
        <v>0</v>
      </c>
      <c r="O451" s="179"/>
      <c r="P451" s="179"/>
      <c r="Q451" s="179"/>
      <c r="R451" s="179"/>
      <c r="S451" s="179"/>
      <c r="T451" s="402"/>
      <c r="U451" s="403"/>
      <c r="V451" s="404"/>
      <c r="W451" s="609"/>
      <c r="X451" s="609"/>
      <c r="Y451" s="182"/>
    </row>
    <row r="452" spans="1:26" s="52" customFormat="1" x14ac:dyDescent="0.2">
      <c r="A452" s="53"/>
      <c r="B452" s="90" t="s">
        <v>307</v>
      </c>
      <c r="C452" s="134">
        <v>6</v>
      </c>
      <c r="D452" s="152">
        <v>42.043999999999997</v>
      </c>
      <c r="E452" s="564">
        <f t="shared" si="17"/>
        <v>6.993006993006993E-3</v>
      </c>
      <c r="F452" s="134">
        <v>37</v>
      </c>
      <c r="G452" s="152">
        <v>263.18</v>
      </c>
      <c r="H452" s="564">
        <f t="shared" si="16"/>
        <v>1.7593913456966238E-2</v>
      </c>
      <c r="J452" s="90" t="s">
        <v>307</v>
      </c>
      <c r="K452" s="134">
        <v>13</v>
      </c>
      <c r="L452" s="504">
        <v>91.501000000000005</v>
      </c>
      <c r="M452" s="134">
        <v>6</v>
      </c>
      <c r="N452" s="504">
        <v>42.6</v>
      </c>
      <c r="O452" s="179"/>
      <c r="P452" s="179"/>
      <c r="Q452" s="179"/>
      <c r="R452" s="179"/>
      <c r="S452" s="179"/>
      <c r="T452" s="402"/>
      <c r="U452" s="403"/>
      <c r="V452" s="404"/>
      <c r="W452" s="309"/>
      <c r="X452" s="405"/>
      <c r="Y452" s="180"/>
      <c r="Z452" s="181"/>
    </row>
    <row r="453" spans="1:26" s="52" customFormat="1" x14ac:dyDescent="0.2">
      <c r="A453" s="53"/>
      <c r="B453" s="90" t="s">
        <v>264</v>
      </c>
      <c r="C453" s="134">
        <v>0</v>
      </c>
      <c r="D453" s="152">
        <v>0</v>
      </c>
      <c r="E453" s="564">
        <f t="shared" si="17"/>
        <v>0</v>
      </c>
      <c r="F453" s="134">
        <v>0</v>
      </c>
      <c r="G453" s="152">
        <v>0</v>
      </c>
      <c r="H453" s="564">
        <f t="shared" si="16"/>
        <v>0</v>
      </c>
      <c r="J453" s="90" t="s">
        <v>290</v>
      </c>
      <c r="K453" s="134">
        <v>0</v>
      </c>
      <c r="L453" s="505">
        <v>0</v>
      </c>
      <c r="M453" s="134">
        <v>1</v>
      </c>
      <c r="N453" s="504">
        <v>3.9049999999999998</v>
      </c>
      <c r="P453" s="135"/>
      <c r="Q453" s="135"/>
      <c r="R453" s="135"/>
      <c r="S453" s="135"/>
      <c r="T453" s="402"/>
      <c r="U453" s="403"/>
      <c r="V453" s="404"/>
      <c r="W453" s="309"/>
      <c r="X453" s="309"/>
      <c r="Y453" s="180"/>
      <c r="Z453" s="181"/>
    </row>
    <row r="454" spans="1:26" s="52" customFormat="1" x14ac:dyDescent="0.2">
      <c r="A454" s="53"/>
      <c r="B454" s="90" t="s">
        <v>166</v>
      </c>
      <c r="C454" s="134">
        <v>2</v>
      </c>
      <c r="D454" s="152">
        <v>29.288996260000001</v>
      </c>
      <c r="E454" s="564">
        <f t="shared" si="17"/>
        <v>2.331002331002331E-3</v>
      </c>
      <c r="F454" s="134">
        <v>22</v>
      </c>
      <c r="G454" s="152">
        <v>181.22664619</v>
      </c>
      <c r="H454" s="564">
        <f t="shared" si="16"/>
        <v>1.0461245839277223E-2</v>
      </c>
      <c r="J454" s="90" t="s">
        <v>166</v>
      </c>
      <c r="K454" s="134">
        <v>48</v>
      </c>
      <c r="L454" s="505">
        <v>335.8605</v>
      </c>
      <c r="M454" s="134">
        <v>18</v>
      </c>
      <c r="N454" s="504">
        <v>136.56565499999999</v>
      </c>
      <c r="P454" s="135"/>
      <c r="Q454" s="135"/>
      <c r="R454" s="135"/>
      <c r="S454" s="135"/>
      <c r="T454" s="402"/>
      <c r="U454" s="403"/>
      <c r="V454" s="404"/>
      <c r="W454" s="403"/>
      <c r="X454" s="309"/>
      <c r="Y454" s="180"/>
      <c r="Z454" s="181"/>
    </row>
    <row r="455" spans="1:26" s="52" customFormat="1" x14ac:dyDescent="0.2">
      <c r="A455" s="53"/>
      <c r="B455" s="90" t="s">
        <v>236</v>
      </c>
      <c r="C455" s="134">
        <v>1</v>
      </c>
      <c r="D455" s="152">
        <v>6.2949999999999999</v>
      </c>
      <c r="E455" s="564">
        <f t="shared" si="17"/>
        <v>1.1655011655011655E-3</v>
      </c>
      <c r="F455" s="134">
        <v>0</v>
      </c>
      <c r="G455" s="152">
        <v>0</v>
      </c>
      <c r="H455" s="564">
        <f t="shared" si="16"/>
        <v>0</v>
      </c>
      <c r="J455" s="90" t="s">
        <v>291</v>
      </c>
      <c r="K455" s="134">
        <v>1</v>
      </c>
      <c r="L455" s="504">
        <v>3.9049999999999998</v>
      </c>
      <c r="M455" s="134">
        <v>1</v>
      </c>
      <c r="N455" s="504">
        <v>3.6379999999999999</v>
      </c>
      <c r="P455" s="135"/>
      <c r="Q455" s="135"/>
      <c r="R455" s="135"/>
      <c r="S455" s="135"/>
      <c r="T455" s="402"/>
      <c r="U455" s="403"/>
      <c r="V455" s="404"/>
      <c r="W455" s="406"/>
      <c r="X455" s="402"/>
      <c r="Y455" s="70"/>
    </row>
    <row r="456" spans="1:26" s="52" customFormat="1" x14ac:dyDescent="0.2">
      <c r="A456" s="53"/>
      <c r="B456" s="90" t="s">
        <v>254</v>
      </c>
      <c r="C456" s="134">
        <v>0</v>
      </c>
      <c r="D456" s="152">
        <v>0</v>
      </c>
      <c r="E456" s="564">
        <f t="shared" si="17"/>
        <v>0</v>
      </c>
      <c r="F456" s="134">
        <v>13</v>
      </c>
      <c r="G456" s="152">
        <v>89.128</v>
      </c>
      <c r="H456" s="564">
        <f t="shared" si="16"/>
        <v>6.1816452686638138E-3</v>
      </c>
      <c r="J456" s="90" t="s">
        <v>254</v>
      </c>
      <c r="K456" s="134">
        <v>21</v>
      </c>
      <c r="L456" s="505">
        <v>149.97800000000001</v>
      </c>
      <c r="M456" s="134">
        <v>8</v>
      </c>
      <c r="N456" s="504">
        <v>55.866</v>
      </c>
      <c r="P456" s="180"/>
      <c r="Q456" s="180"/>
      <c r="R456" s="180"/>
      <c r="S456" s="180"/>
      <c r="T456" s="404"/>
      <c r="U456" s="402"/>
      <c r="V456" s="403"/>
      <c r="W456" s="366"/>
      <c r="X456" s="402"/>
      <c r="Y456" s="136"/>
    </row>
    <row r="457" spans="1:26" s="52" customFormat="1" x14ac:dyDescent="0.2">
      <c r="A457" s="53"/>
      <c r="B457" s="90" t="s">
        <v>286</v>
      </c>
      <c r="C457" s="134">
        <v>0</v>
      </c>
      <c r="D457" s="152">
        <v>0</v>
      </c>
      <c r="E457" s="564">
        <f t="shared" si="17"/>
        <v>0</v>
      </c>
      <c r="F457" s="134">
        <v>8</v>
      </c>
      <c r="G457" s="152">
        <v>59.554000000000002</v>
      </c>
      <c r="H457" s="564">
        <f t="shared" si="16"/>
        <v>3.8040893961008085E-3</v>
      </c>
      <c r="J457" s="90" t="s">
        <v>286</v>
      </c>
      <c r="K457" s="134">
        <v>8</v>
      </c>
      <c r="L457" s="505">
        <v>61.756999999999998</v>
      </c>
      <c r="M457" s="134">
        <v>3</v>
      </c>
      <c r="N457" s="504">
        <v>19.347000000000001</v>
      </c>
      <c r="P457" s="180"/>
      <c r="Q457" s="180"/>
      <c r="R457" s="180"/>
      <c r="S457" s="180"/>
      <c r="T457" s="404"/>
      <c r="U457" s="402"/>
      <c r="V457" s="403"/>
      <c r="W457" s="366"/>
      <c r="X457" s="402"/>
      <c r="Y457" s="136"/>
    </row>
    <row r="458" spans="1:26" s="52" customFormat="1" x14ac:dyDescent="0.2">
      <c r="A458" s="53"/>
      <c r="B458" s="90" t="s">
        <v>284</v>
      </c>
      <c r="C458" s="134">
        <v>0</v>
      </c>
      <c r="D458" s="152">
        <v>0</v>
      </c>
      <c r="E458" s="564">
        <f t="shared" si="17"/>
        <v>0</v>
      </c>
      <c r="F458" s="134">
        <v>39</v>
      </c>
      <c r="G458" s="152">
        <v>293.13799999999998</v>
      </c>
      <c r="H458" s="564">
        <f t="shared" si="16"/>
        <v>1.8544935805991442E-2</v>
      </c>
      <c r="J458" s="90" t="s">
        <v>284</v>
      </c>
      <c r="K458" s="134">
        <v>10</v>
      </c>
      <c r="L458" s="505">
        <v>72.111000000000004</v>
      </c>
      <c r="M458" s="134">
        <v>5</v>
      </c>
      <c r="N458" s="504">
        <v>34.366</v>
      </c>
      <c r="P458" s="180"/>
      <c r="Q458" s="180"/>
      <c r="R458" s="180"/>
      <c r="S458" s="180"/>
      <c r="T458" s="404"/>
      <c r="U458" s="402"/>
      <c r="V458" s="403"/>
      <c r="W458" s="366"/>
      <c r="X458" s="402"/>
      <c r="Y458" s="136"/>
    </row>
    <row r="459" spans="1:26" s="52" customFormat="1" x14ac:dyDescent="0.2">
      <c r="A459" s="53"/>
      <c r="B459" s="90" t="s">
        <v>255</v>
      </c>
      <c r="C459" s="134">
        <v>0</v>
      </c>
      <c r="D459" s="152">
        <v>0</v>
      </c>
      <c r="E459" s="564">
        <f t="shared" si="17"/>
        <v>0</v>
      </c>
      <c r="F459" s="134">
        <v>1</v>
      </c>
      <c r="G459" s="152">
        <v>7.1</v>
      </c>
      <c r="H459" s="564">
        <f t="shared" si="16"/>
        <v>4.7551117451260106E-4</v>
      </c>
      <c r="J459" s="90" t="s">
        <v>255</v>
      </c>
      <c r="K459" s="134">
        <v>0</v>
      </c>
      <c r="L459" s="504">
        <v>0</v>
      </c>
      <c r="M459" s="134">
        <v>0</v>
      </c>
      <c r="N459" s="504">
        <v>0</v>
      </c>
      <c r="P459" s="180"/>
      <c r="Q459" s="180"/>
      <c r="R459" s="180"/>
      <c r="S459" s="180"/>
      <c r="T459" s="404"/>
      <c r="U459" s="402"/>
      <c r="V459" s="403"/>
      <c r="W459" s="366"/>
      <c r="X459" s="402"/>
      <c r="Y459" s="136"/>
    </row>
    <row r="460" spans="1:26" s="52" customFormat="1" x14ac:dyDescent="0.2">
      <c r="A460" s="53"/>
      <c r="B460" s="90" t="s">
        <v>198</v>
      </c>
      <c r="C460" s="134">
        <v>0</v>
      </c>
      <c r="D460" s="152">
        <v>0</v>
      </c>
      <c r="E460" s="564">
        <f t="shared" si="17"/>
        <v>0</v>
      </c>
      <c r="F460" s="134">
        <v>0</v>
      </c>
      <c r="G460" s="152">
        <v>0</v>
      </c>
      <c r="H460" s="564">
        <f t="shared" si="16"/>
        <v>0</v>
      </c>
      <c r="J460" s="90" t="s">
        <v>198</v>
      </c>
      <c r="K460" s="134">
        <v>0</v>
      </c>
      <c r="L460" s="504">
        <v>0</v>
      </c>
      <c r="M460" s="134">
        <v>0</v>
      </c>
      <c r="N460" s="504">
        <v>0</v>
      </c>
      <c r="P460" s="180"/>
      <c r="Q460" s="180"/>
      <c r="R460" s="180"/>
      <c r="S460" s="180"/>
      <c r="T460" s="404"/>
      <c r="U460" s="402"/>
      <c r="V460" s="403"/>
      <c r="W460" s="366"/>
      <c r="X460" s="402"/>
      <c r="Y460" s="136"/>
    </row>
    <row r="461" spans="1:26" s="52" customFormat="1" ht="24.95" customHeight="1" x14ac:dyDescent="0.2">
      <c r="A461" s="53"/>
      <c r="B461" s="86" t="s">
        <v>52</v>
      </c>
      <c r="C461" s="137">
        <f>SUM(C436:C460)</f>
        <v>858</v>
      </c>
      <c r="D461" s="279">
        <f>SUM(D436:D460)</f>
        <v>7463.9688958899997</v>
      </c>
      <c r="E461" s="565">
        <f>SUM(E436:E460)</f>
        <v>1</v>
      </c>
      <c r="F461" s="137">
        <f>SUM(F436:F460)</f>
        <v>2103</v>
      </c>
      <c r="G461" s="279">
        <f>SUM(G436:G460)</f>
        <v>19187.660094100633</v>
      </c>
      <c r="H461" s="565">
        <f t="shared" ref="H461" si="18">SUM(H436:H460)</f>
        <v>0.99999999999999989</v>
      </c>
      <c r="J461" s="86" t="s">
        <v>52</v>
      </c>
      <c r="K461" s="137">
        <f>SUM(K436:K460)</f>
        <v>2456</v>
      </c>
      <c r="L461" s="279">
        <f>SUM(L436:L460)</f>
        <v>23390.955366490001</v>
      </c>
      <c r="M461" s="137">
        <f>SUM(M436:M460)</f>
        <v>1756</v>
      </c>
      <c r="N461" s="279">
        <f>SUM(N436:N460)</f>
        <v>16596.532965350005</v>
      </c>
      <c r="P461" s="138"/>
      <c r="Q461" s="138"/>
      <c r="R461" s="138"/>
      <c r="S461" s="138"/>
      <c r="T461" s="404"/>
      <c r="U461" s="402"/>
      <c r="V461" s="404"/>
      <c r="W461" s="406"/>
      <c r="X461" s="402"/>
      <c r="Y461" s="49"/>
    </row>
    <row r="462" spans="1:26" ht="18.75" customHeight="1" x14ac:dyDescent="0.2">
      <c r="A462" s="35"/>
      <c r="B462" s="87" t="s">
        <v>169</v>
      </c>
      <c r="C462" s="84"/>
      <c r="D462" s="84"/>
      <c r="E462" s="184"/>
      <c r="F462" s="184"/>
      <c r="G462" s="23"/>
      <c r="P462" s="83"/>
      <c r="Q462" s="83"/>
      <c r="R462" s="83"/>
      <c r="S462" s="83"/>
      <c r="T462" s="359"/>
      <c r="U462" s="398"/>
      <c r="V462" s="400"/>
      <c r="W462" s="294"/>
      <c r="X462" s="398"/>
      <c r="Y462" s="26"/>
    </row>
    <row r="463" spans="1:26" x14ac:dyDescent="0.2">
      <c r="A463" s="35"/>
      <c r="C463" s="23"/>
      <c r="F463" s="23"/>
      <c r="G463" s="23"/>
      <c r="P463" s="26"/>
      <c r="Q463" s="26"/>
      <c r="R463" s="26"/>
      <c r="S463" s="26"/>
      <c r="T463" s="359"/>
      <c r="U463" s="398"/>
      <c r="V463" s="398"/>
      <c r="W463" s="294"/>
      <c r="X463" s="398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59"/>
      <c r="V464" s="369"/>
      <c r="W464" s="294"/>
      <c r="X464" s="398"/>
    </row>
    <row r="465" spans="1:24" x14ac:dyDescent="0.2">
      <c r="A465" s="35"/>
      <c r="B465" s="19"/>
      <c r="C465" s="84"/>
      <c r="D465" s="84"/>
      <c r="E465" s="139"/>
      <c r="F465" s="139"/>
      <c r="G465" s="23"/>
      <c r="P465" s="24"/>
      <c r="Q465" s="24"/>
      <c r="R465" s="24"/>
      <c r="S465" s="24"/>
      <c r="T465" s="400"/>
      <c r="U465" s="333"/>
      <c r="V465" s="369"/>
      <c r="W465" s="294"/>
      <c r="X465" s="333"/>
    </row>
    <row r="466" spans="1:24" x14ac:dyDescent="0.2">
      <c r="A466" s="35"/>
      <c r="B466" s="19"/>
      <c r="C466" s="153"/>
      <c r="D466" s="19"/>
      <c r="E466" s="17"/>
      <c r="F466" s="140"/>
      <c r="G466" s="23"/>
      <c r="P466" s="24"/>
      <c r="Q466" s="24"/>
      <c r="R466" s="24"/>
      <c r="S466" s="24"/>
      <c r="T466" s="294"/>
      <c r="U466" s="333"/>
      <c r="V466" s="369"/>
      <c r="W466" s="294"/>
      <c r="X466" s="407"/>
    </row>
    <row r="467" spans="1:24" x14ac:dyDescent="0.2">
      <c r="A467" s="35"/>
      <c r="B467" s="19"/>
      <c r="C467" s="153"/>
      <c r="D467" s="19"/>
      <c r="E467" s="17"/>
      <c r="F467" s="141"/>
      <c r="G467" s="56"/>
      <c r="H467" s="17"/>
      <c r="I467" s="142"/>
      <c r="M467" s="25"/>
      <c r="N467" s="25"/>
      <c r="O467" s="2"/>
      <c r="P467" s="24"/>
      <c r="Q467" s="24"/>
      <c r="R467" s="24"/>
      <c r="S467" s="24"/>
      <c r="T467" s="294"/>
      <c r="U467" s="333"/>
      <c r="V467" s="369"/>
      <c r="W467" s="294"/>
      <c r="X467" s="408"/>
    </row>
    <row r="468" spans="1:24" x14ac:dyDescent="0.2">
      <c r="A468" s="35"/>
      <c r="B468" s="19"/>
      <c r="C468" s="153"/>
      <c r="D468" s="19"/>
      <c r="E468" s="17"/>
      <c r="F468" s="141"/>
      <c r="G468" s="56"/>
      <c r="H468" s="17"/>
      <c r="I468" s="142"/>
      <c r="K468" s="83"/>
      <c r="L468" s="475"/>
      <c r="M468" s="132"/>
      <c r="N468" s="132"/>
      <c r="O468" s="2"/>
      <c r="P468" s="24"/>
      <c r="Q468" s="24"/>
      <c r="R468" s="24"/>
      <c r="S468" s="24"/>
      <c r="T468" s="294"/>
      <c r="U468" s="333"/>
      <c r="V468" s="369"/>
      <c r="W468" s="294"/>
      <c r="X468" s="294"/>
    </row>
    <row r="469" spans="1:24" x14ac:dyDescent="0.2">
      <c r="A469" s="35"/>
      <c r="B469" s="19"/>
      <c r="C469" s="153"/>
      <c r="D469" s="19"/>
      <c r="E469" s="17"/>
      <c r="F469" s="141"/>
      <c r="G469" s="56"/>
      <c r="H469" s="17"/>
      <c r="K469" s="20"/>
      <c r="L469" s="475"/>
      <c r="M469" s="114"/>
      <c r="N469" s="114"/>
      <c r="O469" s="2"/>
      <c r="P469" s="24"/>
      <c r="Q469" s="24"/>
      <c r="R469" s="24"/>
      <c r="S469" s="24"/>
      <c r="T469" s="409"/>
      <c r="U469" s="333"/>
      <c r="V469" s="369"/>
      <c r="W469" s="294"/>
    </row>
    <row r="470" spans="1:24" ht="12.75" customHeight="1" x14ac:dyDescent="0.2">
      <c r="A470" s="35"/>
      <c r="B470" s="19"/>
      <c r="C470" s="153"/>
      <c r="D470" s="19"/>
      <c r="E470" s="17"/>
      <c r="F470" s="141"/>
      <c r="H470" s="17"/>
      <c r="K470" s="20"/>
      <c r="L470" s="475"/>
      <c r="M470" s="114"/>
      <c r="N470" s="114"/>
      <c r="O470" s="2"/>
      <c r="P470" s="24"/>
      <c r="Q470" s="24"/>
      <c r="R470" s="24"/>
      <c r="S470" s="24"/>
      <c r="T470" s="410"/>
      <c r="U470" s="333"/>
      <c r="V470" s="369"/>
    </row>
    <row r="471" spans="1:24" ht="12.75" customHeight="1" x14ac:dyDescent="0.2">
      <c r="A471" s="35"/>
      <c r="B471" s="14"/>
      <c r="C471" s="153"/>
      <c r="D471" s="26"/>
      <c r="E471" s="144"/>
      <c r="F471" s="145"/>
      <c r="G471" s="56"/>
      <c r="H471" s="26"/>
      <c r="I471" s="26"/>
      <c r="K471" s="20"/>
      <c r="L471" s="475"/>
      <c r="M471" s="114"/>
      <c r="N471" s="114"/>
      <c r="O471" s="2"/>
      <c r="P471" s="24"/>
      <c r="Q471" s="24"/>
      <c r="R471" s="24"/>
      <c r="S471" s="24"/>
      <c r="T471" s="331"/>
      <c r="U471" s="333"/>
      <c r="V471" s="369"/>
    </row>
    <row r="472" spans="1:24" ht="15" customHeight="1" x14ac:dyDescent="0.2">
      <c r="A472" s="35"/>
      <c r="K472" s="20"/>
      <c r="L472" s="475"/>
      <c r="M472" s="114"/>
      <c r="N472" s="114"/>
      <c r="O472" s="2"/>
      <c r="P472" s="24"/>
      <c r="Q472" s="24"/>
      <c r="R472" s="24"/>
      <c r="S472" s="24"/>
      <c r="T472" s="331"/>
      <c r="U472" s="333"/>
      <c r="V472" s="411"/>
    </row>
    <row r="473" spans="1:24" ht="15" customHeight="1" x14ac:dyDescent="0.2">
      <c r="A473" s="35"/>
      <c r="K473" s="20"/>
      <c r="L473" s="475"/>
      <c r="M473" s="114"/>
      <c r="N473" s="114"/>
      <c r="O473" s="2"/>
      <c r="P473" s="24"/>
      <c r="Q473" s="24"/>
      <c r="R473" s="24"/>
      <c r="S473" s="24"/>
      <c r="T473" s="331"/>
      <c r="U473" s="407"/>
      <c r="V473" s="412"/>
    </row>
    <row r="474" spans="1:24" ht="14.25" customHeight="1" x14ac:dyDescent="0.2">
      <c r="A474" s="35"/>
      <c r="K474" s="20"/>
      <c r="L474" s="475"/>
      <c r="M474" s="114"/>
      <c r="N474" s="114"/>
      <c r="P474" s="24"/>
      <c r="Q474" s="24"/>
      <c r="R474" s="24"/>
      <c r="S474" s="24"/>
      <c r="T474" s="331"/>
      <c r="U474" s="407"/>
      <c r="V474" s="294"/>
    </row>
    <row r="475" spans="1:24" ht="12.75" customHeight="1" x14ac:dyDescent="0.2">
      <c r="A475" s="35"/>
      <c r="K475" s="20"/>
      <c r="L475" s="475"/>
      <c r="M475" s="114"/>
      <c r="N475" s="114"/>
      <c r="P475" s="28"/>
      <c r="Q475" s="28"/>
      <c r="R475" s="28"/>
      <c r="S475" s="28"/>
      <c r="T475" s="331"/>
      <c r="U475" s="294"/>
    </row>
    <row r="476" spans="1:24" x14ac:dyDescent="0.2">
      <c r="A476" s="35"/>
      <c r="K476" s="20"/>
      <c r="L476" s="475"/>
      <c r="M476" s="114"/>
      <c r="N476" s="114"/>
      <c r="P476" s="28"/>
      <c r="Q476" s="28"/>
      <c r="R476" s="28"/>
      <c r="S476" s="28"/>
      <c r="T476" s="331"/>
    </row>
    <row r="477" spans="1:24" x14ac:dyDescent="0.2">
      <c r="A477" s="35"/>
      <c r="K477" s="20"/>
      <c r="L477" s="475"/>
      <c r="M477" s="114"/>
      <c r="N477" s="114"/>
      <c r="P477" s="28"/>
      <c r="Q477" s="28"/>
      <c r="R477" s="28"/>
      <c r="S477" s="28"/>
      <c r="T477" s="331"/>
    </row>
    <row r="478" spans="1:24" x14ac:dyDescent="0.2">
      <c r="A478" s="35"/>
      <c r="K478" s="20"/>
      <c r="M478" s="114"/>
      <c r="N478" s="114"/>
      <c r="P478" s="28"/>
      <c r="Q478" s="28"/>
      <c r="R478" s="28"/>
      <c r="S478" s="28"/>
      <c r="T478" s="331"/>
    </row>
    <row r="479" spans="1:24" x14ac:dyDescent="0.2">
      <c r="A479" s="35"/>
      <c r="K479" s="20"/>
      <c r="M479" s="114"/>
      <c r="N479" s="114"/>
      <c r="P479" s="28"/>
      <c r="Q479" s="28"/>
      <c r="R479" s="28"/>
      <c r="S479" s="28"/>
      <c r="T479" s="331"/>
    </row>
    <row r="480" spans="1:24" x14ac:dyDescent="0.2">
      <c r="A480" s="35"/>
      <c r="K480" s="20"/>
      <c r="M480" s="114"/>
      <c r="N480" s="114"/>
      <c r="P480" s="28"/>
      <c r="Q480" s="28"/>
      <c r="R480" s="28"/>
      <c r="S480" s="28"/>
      <c r="T480" s="331"/>
    </row>
    <row r="481" spans="1:20" x14ac:dyDescent="0.2">
      <c r="A481" s="35"/>
      <c r="K481" s="20"/>
      <c r="P481" s="28"/>
      <c r="Q481" s="28"/>
      <c r="R481" s="28"/>
      <c r="S481" s="28"/>
      <c r="T481" s="331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31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31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31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31"/>
    </row>
    <row r="486" spans="1:20" ht="12.75" customHeight="1" x14ac:dyDescent="0.2">
      <c r="A486" s="35"/>
      <c r="P486" s="28"/>
      <c r="Q486" s="28"/>
      <c r="R486" s="28"/>
      <c r="S486" s="28"/>
      <c r="T486" s="331"/>
    </row>
    <row r="487" spans="1:20" ht="12.75" customHeight="1" x14ac:dyDescent="0.2">
      <c r="A487" s="35"/>
      <c r="P487" s="28"/>
      <c r="Q487" s="28"/>
      <c r="R487" s="28"/>
      <c r="S487" s="28"/>
      <c r="T487" s="331"/>
    </row>
    <row r="488" spans="1:20" ht="12.75" customHeight="1" x14ac:dyDescent="0.2">
      <c r="A488" s="35"/>
      <c r="P488" s="28"/>
      <c r="Q488" s="28"/>
      <c r="R488" s="28"/>
      <c r="S488" s="28"/>
      <c r="T488" s="331"/>
    </row>
    <row r="489" spans="1:20" ht="12.75" customHeight="1" x14ac:dyDescent="0.2">
      <c r="A489" s="35"/>
      <c r="P489" s="28"/>
      <c r="Q489" s="28"/>
      <c r="R489" s="28"/>
      <c r="S489" s="28"/>
      <c r="T489" s="331"/>
    </row>
    <row r="490" spans="1:20" x14ac:dyDescent="0.2">
      <c r="A490" s="35"/>
      <c r="P490" s="28"/>
      <c r="Q490" s="28"/>
      <c r="R490" s="28"/>
      <c r="S490" s="28"/>
      <c r="T490" s="331"/>
    </row>
    <row r="491" spans="1:20" x14ac:dyDescent="0.2">
      <c r="A491" s="35"/>
      <c r="P491" s="28"/>
      <c r="Q491" s="28"/>
      <c r="R491" s="28"/>
      <c r="S491" s="28"/>
      <c r="T491" s="331"/>
    </row>
    <row r="492" spans="1:20" x14ac:dyDescent="0.2">
      <c r="A492" s="35"/>
      <c r="P492" s="28"/>
      <c r="Q492" s="28"/>
      <c r="R492" s="28"/>
      <c r="S492" s="28"/>
      <c r="T492" s="331"/>
    </row>
    <row r="493" spans="1:20" x14ac:dyDescent="0.2">
      <c r="A493" s="35"/>
      <c r="P493" s="28"/>
      <c r="Q493" s="28"/>
      <c r="R493" s="28"/>
      <c r="S493" s="28"/>
      <c r="T493" s="331"/>
    </row>
    <row r="494" spans="1:20" x14ac:dyDescent="0.2">
      <c r="A494" s="35"/>
      <c r="P494" s="28"/>
      <c r="Q494" s="28"/>
      <c r="R494" s="28"/>
      <c r="S494" s="28"/>
      <c r="T494" s="331"/>
    </row>
    <row r="495" spans="1:20" x14ac:dyDescent="0.2">
      <c r="A495" s="35"/>
      <c r="P495" s="28"/>
      <c r="Q495" s="28"/>
      <c r="R495" s="28"/>
      <c r="S495" s="28"/>
      <c r="T495" s="331"/>
    </row>
    <row r="496" spans="1:20" x14ac:dyDescent="0.2">
      <c r="A496" s="35"/>
      <c r="P496" s="28"/>
      <c r="Q496" s="28"/>
      <c r="R496" s="28"/>
      <c r="S496" s="28"/>
      <c r="T496" s="331"/>
    </row>
    <row r="497" spans="1:20" x14ac:dyDescent="0.2">
      <c r="A497" s="35"/>
      <c r="P497" s="28"/>
      <c r="Q497" s="28"/>
      <c r="R497" s="28"/>
      <c r="S497" s="28"/>
      <c r="T497" s="331"/>
    </row>
    <row r="498" spans="1:20" x14ac:dyDescent="0.2">
      <c r="A498" s="35"/>
      <c r="P498" s="28"/>
      <c r="Q498" s="28"/>
      <c r="R498" s="28"/>
      <c r="S498" s="28"/>
      <c r="T498" s="331"/>
    </row>
    <row r="499" spans="1:20" x14ac:dyDescent="0.2">
      <c r="A499" s="35"/>
      <c r="P499" s="28"/>
      <c r="Q499" s="28"/>
      <c r="R499" s="28"/>
      <c r="S499" s="28"/>
      <c r="T499" s="331"/>
    </row>
    <row r="500" spans="1:20" x14ac:dyDescent="0.2">
      <c r="A500" s="35"/>
      <c r="P500" s="28"/>
      <c r="Q500" s="28"/>
      <c r="R500" s="28"/>
      <c r="S500" s="28"/>
      <c r="T500" s="331"/>
    </row>
    <row r="501" spans="1:20" x14ac:dyDescent="0.2">
      <c r="A501" s="35"/>
      <c r="P501" s="28"/>
      <c r="Q501" s="28"/>
      <c r="R501" s="28"/>
      <c r="S501" s="28"/>
      <c r="T501" s="331"/>
    </row>
    <row r="502" spans="1:20" x14ac:dyDescent="0.2">
      <c r="A502" s="35"/>
      <c r="P502" s="28"/>
      <c r="Q502" s="28"/>
      <c r="R502" s="28"/>
      <c r="S502" s="28"/>
      <c r="T502" s="331"/>
    </row>
    <row r="503" spans="1:20" x14ac:dyDescent="0.2">
      <c r="A503" s="35"/>
      <c r="P503" s="28"/>
      <c r="Q503" s="28"/>
      <c r="R503" s="28"/>
      <c r="S503" s="28"/>
      <c r="T503" s="331"/>
    </row>
    <row r="504" spans="1:20" x14ac:dyDescent="0.2">
      <c r="A504" s="35"/>
      <c r="P504" s="28"/>
      <c r="Q504" s="28"/>
      <c r="R504" s="28"/>
      <c r="S504" s="28"/>
      <c r="T504" s="331"/>
    </row>
    <row r="505" spans="1:20" x14ac:dyDescent="0.2">
      <c r="A505" s="35"/>
      <c r="P505" s="28"/>
      <c r="Q505" s="28"/>
      <c r="R505" s="28"/>
      <c r="S505" s="28"/>
      <c r="T505" s="331"/>
    </row>
    <row r="506" spans="1:20" x14ac:dyDescent="0.2">
      <c r="A506" s="35"/>
      <c r="P506" s="28"/>
      <c r="Q506" s="28"/>
      <c r="R506" s="28"/>
      <c r="S506" s="28"/>
      <c r="T506" s="331"/>
    </row>
    <row r="507" spans="1:20" x14ac:dyDescent="0.2">
      <c r="A507" s="35"/>
      <c r="P507" s="28"/>
      <c r="Q507" s="28"/>
      <c r="R507" s="28"/>
      <c r="S507" s="28"/>
      <c r="T507" s="331"/>
    </row>
    <row r="508" spans="1:20" x14ac:dyDescent="0.2">
      <c r="A508" s="35"/>
      <c r="P508" s="28"/>
      <c r="Q508" s="28"/>
      <c r="R508" s="28"/>
      <c r="S508" s="28"/>
      <c r="T508" s="331"/>
    </row>
    <row r="509" spans="1:20" x14ac:dyDescent="0.2">
      <c r="A509" s="35"/>
      <c r="P509" s="28"/>
      <c r="Q509" s="28"/>
      <c r="R509" s="28"/>
      <c r="S509" s="28"/>
      <c r="T509" s="331"/>
    </row>
    <row r="510" spans="1:20" x14ac:dyDescent="0.2">
      <c r="A510" s="35"/>
      <c r="P510" s="28"/>
      <c r="Q510" s="28"/>
      <c r="R510" s="28"/>
      <c r="S510" s="28"/>
      <c r="T510" s="331"/>
    </row>
    <row r="511" spans="1:20" x14ac:dyDescent="0.2">
      <c r="A511" s="35"/>
      <c r="P511" s="28"/>
      <c r="Q511" s="28"/>
      <c r="R511" s="28"/>
      <c r="S511" s="28"/>
      <c r="T511" s="331"/>
    </row>
    <row r="512" spans="1:20" x14ac:dyDescent="0.2">
      <c r="A512" s="35"/>
      <c r="C512" s="23"/>
      <c r="P512" s="28"/>
      <c r="Q512" s="28"/>
      <c r="R512" s="28"/>
      <c r="S512" s="28"/>
      <c r="T512" s="331"/>
    </row>
    <row r="513" spans="1:20" x14ac:dyDescent="0.2">
      <c r="A513" s="35"/>
      <c r="C513" s="23"/>
      <c r="P513" s="28"/>
      <c r="Q513" s="28"/>
      <c r="R513" s="28"/>
      <c r="S513" s="28"/>
      <c r="T513" s="331"/>
    </row>
    <row r="514" spans="1:20" x14ac:dyDescent="0.2">
      <c r="A514" s="35"/>
      <c r="C514" s="23"/>
      <c r="P514" s="28"/>
      <c r="Q514" s="28"/>
      <c r="R514" s="28"/>
      <c r="S514" s="28"/>
      <c r="T514" s="331"/>
    </row>
    <row r="515" spans="1:20" ht="26.25" customHeight="1" x14ac:dyDescent="0.2">
      <c r="A515" s="35"/>
      <c r="B515" s="33" t="s">
        <v>268</v>
      </c>
      <c r="C515" s="33"/>
      <c r="D515" s="33"/>
      <c r="E515" s="33"/>
      <c r="P515" s="28"/>
      <c r="Q515" s="28"/>
      <c r="R515" s="28"/>
      <c r="S515" s="28"/>
      <c r="T515" s="331"/>
    </row>
    <row r="516" spans="1:20" x14ac:dyDescent="0.2">
      <c r="A516" s="35"/>
      <c r="P516" s="28"/>
      <c r="Q516" s="28"/>
      <c r="R516" s="28"/>
      <c r="S516" s="28"/>
      <c r="T516" s="331"/>
    </row>
    <row r="517" spans="1:20" ht="15" customHeight="1" x14ac:dyDescent="0.25">
      <c r="A517" s="35"/>
      <c r="B517" s="654" t="s">
        <v>266</v>
      </c>
      <c r="C517" s="663"/>
      <c r="D517" s="664"/>
      <c r="E517" s="665"/>
      <c r="F517" s="608"/>
      <c r="G517" s="654" t="s">
        <v>266</v>
      </c>
      <c r="H517" s="663"/>
      <c r="I517" s="663"/>
      <c r="J517" s="655"/>
      <c r="P517" s="28"/>
      <c r="Q517" s="28"/>
      <c r="R517" s="28"/>
      <c r="S517" s="28"/>
      <c r="T517" s="331"/>
    </row>
    <row r="518" spans="1:20" ht="15" customHeight="1" x14ac:dyDescent="0.25">
      <c r="A518" s="35"/>
      <c r="B518" s="654" t="s">
        <v>492</v>
      </c>
      <c r="C518" s="663"/>
      <c r="D518" s="666"/>
      <c r="E518" s="667"/>
      <c r="F518" s="608"/>
      <c r="G518" s="654" t="s">
        <v>493</v>
      </c>
      <c r="H518" s="663"/>
      <c r="I518" s="663"/>
      <c r="J518" s="655"/>
      <c r="P518" s="28"/>
      <c r="Q518" s="28"/>
      <c r="R518" s="28"/>
      <c r="S518" s="28"/>
      <c r="T518" s="331"/>
    </row>
    <row r="519" spans="1:20" ht="15" x14ac:dyDescent="0.25">
      <c r="A519" s="35"/>
      <c r="B519" s="613" t="s">
        <v>43</v>
      </c>
      <c r="C519" s="613" t="s">
        <v>53</v>
      </c>
      <c r="D519" s="613" t="s">
        <v>235</v>
      </c>
      <c r="E519" s="613" t="s">
        <v>30</v>
      </c>
      <c r="F519" s="198"/>
      <c r="G519" s="613" t="s">
        <v>43</v>
      </c>
      <c r="H519" s="613" t="s">
        <v>53</v>
      </c>
      <c r="I519" s="613" t="s">
        <v>235</v>
      </c>
      <c r="J519" s="613" t="s">
        <v>30</v>
      </c>
      <c r="P519" s="28"/>
      <c r="Q519" s="28"/>
      <c r="R519" s="28"/>
      <c r="S519" s="28"/>
      <c r="T519" s="331"/>
    </row>
    <row r="520" spans="1:20" ht="15" x14ac:dyDescent="0.25">
      <c r="A520" s="35"/>
      <c r="B520" s="614"/>
      <c r="C520" s="614"/>
      <c r="D520" s="614"/>
      <c r="E520" s="614"/>
      <c r="F520" s="198"/>
      <c r="G520" s="614"/>
      <c r="H520" s="614"/>
      <c r="I520" s="614"/>
      <c r="J520" s="614"/>
      <c r="P520" s="28"/>
      <c r="Q520" s="28"/>
      <c r="R520" s="28"/>
      <c r="S520" s="28"/>
      <c r="T520" s="331"/>
    </row>
    <row r="521" spans="1:20" ht="15" x14ac:dyDescent="0.25">
      <c r="A521" s="35"/>
      <c r="B521" s="197" t="s">
        <v>45</v>
      </c>
      <c r="C521" s="196">
        <v>314</v>
      </c>
      <c r="D521" s="196">
        <v>29</v>
      </c>
      <c r="E521" s="196">
        <f>+C521+D521</f>
        <v>343</v>
      </c>
      <c r="F521" s="198"/>
      <c r="G521" s="197" t="s">
        <v>45</v>
      </c>
      <c r="H521" s="196">
        <v>518</v>
      </c>
      <c r="I521" s="196">
        <v>87</v>
      </c>
      <c r="J521" s="196">
        <f>+H521+I521</f>
        <v>605</v>
      </c>
      <c r="P521" s="28"/>
      <c r="Q521" s="28"/>
      <c r="R521" s="28"/>
      <c r="S521" s="28"/>
      <c r="T521" s="331"/>
    </row>
    <row r="522" spans="1:20" ht="15" x14ac:dyDescent="0.25">
      <c r="A522" s="35"/>
      <c r="B522" s="197" t="s">
        <v>46</v>
      </c>
      <c r="C522" s="196">
        <v>130</v>
      </c>
      <c r="D522" s="196">
        <v>40</v>
      </c>
      <c r="E522" s="196">
        <f t="shared" ref="E522:E545" si="19">+C522+D522</f>
        <v>170</v>
      </c>
      <c r="F522" s="198"/>
      <c r="G522" s="197" t="s">
        <v>46</v>
      </c>
      <c r="H522" s="196">
        <v>396</v>
      </c>
      <c r="I522" s="196">
        <v>191</v>
      </c>
      <c r="J522" s="196">
        <f t="shared" ref="J522:J543" si="20">+H522+I522</f>
        <v>587</v>
      </c>
      <c r="P522" s="28"/>
      <c r="Q522" s="28"/>
      <c r="R522" s="28"/>
      <c r="S522" s="28"/>
      <c r="T522" s="331"/>
    </row>
    <row r="523" spans="1:20" ht="15" x14ac:dyDescent="0.25">
      <c r="A523" s="35"/>
      <c r="B523" s="197" t="s">
        <v>47</v>
      </c>
      <c r="C523" s="196">
        <v>1</v>
      </c>
      <c r="D523" s="196">
        <v>17</v>
      </c>
      <c r="E523" s="196">
        <f t="shared" si="19"/>
        <v>18</v>
      </c>
      <c r="F523" s="198"/>
      <c r="G523" s="197" t="s">
        <v>47</v>
      </c>
      <c r="H523" s="196">
        <v>20</v>
      </c>
      <c r="I523" s="196">
        <v>19</v>
      </c>
      <c r="J523" s="196">
        <f t="shared" si="20"/>
        <v>39</v>
      </c>
      <c r="P523" s="28"/>
      <c r="Q523" s="28"/>
      <c r="R523" s="28"/>
      <c r="S523" s="28"/>
      <c r="T523" s="331"/>
    </row>
    <row r="524" spans="1:20" ht="15" x14ac:dyDescent="0.25">
      <c r="A524" s="35"/>
      <c r="B524" s="197" t="s">
        <v>48</v>
      </c>
      <c r="C524" s="196">
        <v>2</v>
      </c>
      <c r="D524" s="196">
        <v>0</v>
      </c>
      <c r="E524" s="196">
        <f t="shared" si="19"/>
        <v>2</v>
      </c>
      <c r="F524" s="198"/>
      <c r="G524" s="197" t="s">
        <v>48</v>
      </c>
      <c r="H524" s="196">
        <v>5</v>
      </c>
      <c r="I524" s="196">
        <v>12</v>
      </c>
      <c r="J524" s="196">
        <f t="shared" si="20"/>
        <v>17</v>
      </c>
      <c r="P524" s="28"/>
      <c r="Q524" s="28"/>
      <c r="R524" s="28"/>
      <c r="S524" s="28"/>
      <c r="T524" s="331"/>
    </row>
    <row r="525" spans="1:20" ht="15" x14ac:dyDescent="0.25">
      <c r="A525" s="35"/>
      <c r="B525" s="197" t="s">
        <v>49</v>
      </c>
      <c r="C525" s="196">
        <v>1</v>
      </c>
      <c r="D525" s="196">
        <v>0</v>
      </c>
      <c r="E525" s="196">
        <f t="shared" si="19"/>
        <v>1</v>
      </c>
      <c r="F525" s="198"/>
      <c r="G525" s="197" t="s">
        <v>49</v>
      </c>
      <c r="H525" s="196">
        <v>0</v>
      </c>
      <c r="I525" s="196">
        <v>0</v>
      </c>
      <c r="J525" s="196">
        <f t="shared" si="20"/>
        <v>0</v>
      </c>
      <c r="P525" s="28"/>
      <c r="Q525" s="28"/>
      <c r="R525" s="28"/>
      <c r="S525" s="28"/>
      <c r="T525" s="331"/>
    </row>
    <row r="526" spans="1:20" ht="15" x14ac:dyDescent="0.25">
      <c r="A526" s="35"/>
      <c r="B526" s="197" t="s">
        <v>50</v>
      </c>
      <c r="C526" s="196">
        <v>77</v>
      </c>
      <c r="D526" s="196">
        <v>7</v>
      </c>
      <c r="E526" s="196">
        <f t="shared" si="19"/>
        <v>84</v>
      </c>
      <c r="F526" s="198"/>
      <c r="G526" s="197" t="s">
        <v>50</v>
      </c>
      <c r="H526" s="196">
        <v>26</v>
      </c>
      <c r="I526" s="196">
        <v>8</v>
      </c>
      <c r="J526" s="196">
        <f t="shared" si="20"/>
        <v>34</v>
      </c>
      <c r="P526" s="28"/>
      <c r="Q526" s="28"/>
      <c r="R526" s="28"/>
      <c r="S526" s="28"/>
      <c r="T526" s="331"/>
    </row>
    <row r="527" spans="1:20" ht="15" x14ac:dyDescent="0.25">
      <c r="A527" s="35"/>
      <c r="B527" s="197" t="s">
        <v>159</v>
      </c>
      <c r="C527" s="196">
        <v>1</v>
      </c>
      <c r="D527" s="196">
        <v>15</v>
      </c>
      <c r="E527" s="196">
        <f t="shared" si="19"/>
        <v>16</v>
      </c>
      <c r="F527" s="198"/>
      <c r="G527" s="197" t="s">
        <v>159</v>
      </c>
      <c r="H527" s="196">
        <v>199</v>
      </c>
      <c r="I527" s="196">
        <v>10</v>
      </c>
      <c r="J527" s="196">
        <f t="shared" si="20"/>
        <v>209</v>
      </c>
      <c r="P527" s="28"/>
      <c r="Q527" s="28"/>
      <c r="R527" s="28"/>
      <c r="S527" s="28"/>
      <c r="T527" s="331"/>
    </row>
    <row r="528" spans="1:20" ht="15" x14ac:dyDescent="0.25">
      <c r="A528" s="35"/>
      <c r="B528" s="197" t="s">
        <v>259</v>
      </c>
      <c r="C528" s="196">
        <v>58</v>
      </c>
      <c r="D528" s="196">
        <v>18</v>
      </c>
      <c r="E528" s="196">
        <f t="shared" si="19"/>
        <v>76</v>
      </c>
      <c r="F528" s="198"/>
      <c r="G528" s="197" t="s">
        <v>259</v>
      </c>
      <c r="H528" s="196">
        <v>107</v>
      </c>
      <c r="I528" s="196">
        <v>97</v>
      </c>
      <c r="J528" s="196">
        <f t="shared" si="20"/>
        <v>204</v>
      </c>
      <c r="P528" s="28"/>
      <c r="Q528" s="28"/>
      <c r="R528" s="28"/>
      <c r="S528" s="28"/>
      <c r="T528" s="331"/>
    </row>
    <row r="529" spans="1:20" ht="15" x14ac:dyDescent="0.25">
      <c r="A529" s="35"/>
      <c r="B529" s="197" t="s">
        <v>51</v>
      </c>
      <c r="C529" s="196">
        <v>40</v>
      </c>
      <c r="D529" s="196">
        <v>2</v>
      </c>
      <c r="E529" s="196">
        <f t="shared" si="19"/>
        <v>42</v>
      </c>
      <c r="F529" s="198"/>
      <c r="G529" s="197" t="s">
        <v>51</v>
      </c>
      <c r="H529" s="196">
        <v>36</v>
      </c>
      <c r="I529" s="196">
        <v>12</v>
      </c>
      <c r="J529" s="196">
        <f t="shared" si="20"/>
        <v>48</v>
      </c>
      <c r="P529" s="28"/>
      <c r="Q529" s="28"/>
      <c r="R529" s="28"/>
      <c r="S529" s="28"/>
      <c r="T529" s="331"/>
    </row>
    <row r="530" spans="1:20" ht="15" x14ac:dyDescent="0.25">
      <c r="A530" s="35"/>
      <c r="B530" s="197" t="s">
        <v>260</v>
      </c>
      <c r="C530" s="196">
        <v>12</v>
      </c>
      <c r="D530" s="196">
        <v>0</v>
      </c>
      <c r="E530" s="196">
        <f t="shared" si="19"/>
        <v>12</v>
      </c>
      <c r="F530" s="198"/>
      <c r="G530" s="197" t="s">
        <v>260</v>
      </c>
      <c r="H530" s="196">
        <v>160</v>
      </c>
      <c r="I530" s="196">
        <v>44</v>
      </c>
      <c r="J530" s="196">
        <f t="shared" si="20"/>
        <v>204</v>
      </c>
      <c r="P530" s="28"/>
      <c r="Q530" s="28"/>
      <c r="R530" s="28"/>
      <c r="S530" s="28"/>
      <c r="T530" s="331"/>
    </row>
    <row r="531" spans="1:20" ht="15" x14ac:dyDescent="0.25">
      <c r="A531" s="35"/>
      <c r="B531" s="197" t="s">
        <v>261</v>
      </c>
      <c r="C531" s="196">
        <v>40</v>
      </c>
      <c r="D531" s="196">
        <v>0</v>
      </c>
      <c r="E531" s="196">
        <f t="shared" si="19"/>
        <v>40</v>
      </c>
      <c r="F531" s="198"/>
      <c r="G531" s="197" t="s">
        <v>261</v>
      </c>
      <c r="H531" s="196">
        <v>161</v>
      </c>
      <c r="I531" s="196">
        <v>0</v>
      </c>
      <c r="J531" s="196">
        <f t="shared" si="20"/>
        <v>161</v>
      </c>
      <c r="P531" s="28"/>
      <c r="Q531" s="28"/>
      <c r="R531" s="28"/>
      <c r="S531" s="28"/>
      <c r="T531" s="331"/>
    </row>
    <row r="532" spans="1:20" ht="15" x14ac:dyDescent="0.25">
      <c r="A532" s="35"/>
      <c r="B532" s="197" t="s">
        <v>62</v>
      </c>
      <c r="C532" s="196">
        <v>15</v>
      </c>
      <c r="D532" s="196">
        <v>0</v>
      </c>
      <c r="E532" s="196">
        <f t="shared" si="19"/>
        <v>15</v>
      </c>
      <c r="F532" s="198"/>
      <c r="G532" s="197" t="s">
        <v>62</v>
      </c>
      <c r="H532" s="196">
        <v>40</v>
      </c>
      <c r="I532" s="196">
        <v>11</v>
      </c>
      <c r="J532" s="196">
        <f t="shared" si="20"/>
        <v>51</v>
      </c>
      <c r="P532" s="28"/>
      <c r="Q532" s="28"/>
      <c r="R532" s="28"/>
      <c r="S532" s="28"/>
      <c r="T532" s="331"/>
    </row>
    <row r="533" spans="1:20" ht="15" x14ac:dyDescent="0.25">
      <c r="A533" s="35"/>
      <c r="B533" s="197" t="s">
        <v>262</v>
      </c>
      <c r="C533" s="196">
        <v>3</v>
      </c>
      <c r="D533" s="196">
        <v>0</v>
      </c>
      <c r="E533" s="196">
        <f t="shared" si="19"/>
        <v>3</v>
      </c>
      <c r="F533" s="198"/>
      <c r="G533" s="197" t="s">
        <v>262</v>
      </c>
      <c r="H533" s="196">
        <v>0</v>
      </c>
      <c r="I533" s="196">
        <v>0</v>
      </c>
      <c r="J533" s="196">
        <f t="shared" si="20"/>
        <v>0</v>
      </c>
      <c r="P533" s="28"/>
      <c r="Q533" s="28"/>
      <c r="R533" s="28"/>
      <c r="S533" s="28"/>
      <c r="T533" s="331"/>
    </row>
    <row r="534" spans="1:20" ht="15" x14ac:dyDescent="0.25">
      <c r="A534" s="35"/>
      <c r="B534" s="197" t="s">
        <v>263</v>
      </c>
      <c r="C534" s="196">
        <v>16</v>
      </c>
      <c r="D534" s="196">
        <v>0</v>
      </c>
      <c r="E534" s="196">
        <f t="shared" si="19"/>
        <v>16</v>
      </c>
      <c r="F534" s="198"/>
      <c r="G534" s="197" t="s">
        <v>263</v>
      </c>
      <c r="H534" s="196">
        <v>59</v>
      </c>
      <c r="I534" s="196">
        <v>0</v>
      </c>
      <c r="J534" s="196">
        <f t="shared" si="20"/>
        <v>59</v>
      </c>
      <c r="P534" s="28"/>
      <c r="Q534" s="28"/>
      <c r="R534" s="28"/>
      <c r="S534" s="28"/>
      <c r="T534" s="331"/>
    </row>
    <row r="535" spans="1:20" ht="15" x14ac:dyDescent="0.25">
      <c r="A535" s="35"/>
      <c r="B535" s="197" t="s">
        <v>170</v>
      </c>
      <c r="C535" s="196">
        <v>11</v>
      </c>
      <c r="D535" s="196">
        <v>0</v>
      </c>
      <c r="E535" s="196">
        <f t="shared" si="19"/>
        <v>11</v>
      </c>
      <c r="F535" s="198"/>
      <c r="G535" s="197" t="s">
        <v>170</v>
      </c>
      <c r="H535" s="196">
        <v>137</v>
      </c>
      <c r="I535" s="196">
        <v>0</v>
      </c>
      <c r="J535" s="196">
        <f t="shared" si="20"/>
        <v>137</v>
      </c>
      <c r="P535" s="28"/>
      <c r="Q535" s="28"/>
      <c r="R535" s="28"/>
      <c r="S535" s="28"/>
      <c r="T535" s="331"/>
    </row>
    <row r="536" spans="1:20" ht="15" x14ac:dyDescent="0.25">
      <c r="A536" s="35"/>
      <c r="B536" s="197" t="s">
        <v>184</v>
      </c>
      <c r="C536" s="196">
        <v>0</v>
      </c>
      <c r="D536" s="196">
        <v>0</v>
      </c>
      <c r="E536" s="196">
        <f t="shared" si="19"/>
        <v>0</v>
      </c>
      <c r="F536" s="198"/>
      <c r="G536" s="197" t="s">
        <v>184</v>
      </c>
      <c r="H536" s="196">
        <v>0</v>
      </c>
      <c r="I536" s="196">
        <v>0</v>
      </c>
      <c r="J536" s="196">
        <f t="shared" si="20"/>
        <v>0</v>
      </c>
      <c r="P536" s="28"/>
      <c r="Q536" s="28"/>
      <c r="R536" s="28"/>
      <c r="S536" s="28"/>
      <c r="T536" s="331"/>
    </row>
    <row r="537" spans="1:20" ht="15" x14ac:dyDescent="0.25">
      <c r="A537" s="35"/>
      <c r="B537" s="197" t="s">
        <v>307</v>
      </c>
      <c r="C537" s="196">
        <v>6</v>
      </c>
      <c r="D537" s="196">
        <v>0</v>
      </c>
      <c r="E537" s="196">
        <f t="shared" si="19"/>
        <v>6</v>
      </c>
      <c r="F537" s="198"/>
      <c r="G537" s="197" t="s">
        <v>307</v>
      </c>
      <c r="H537" s="196">
        <v>13</v>
      </c>
      <c r="I537" s="196">
        <v>0</v>
      </c>
      <c r="J537" s="196">
        <f t="shared" si="20"/>
        <v>13</v>
      </c>
      <c r="P537" s="28"/>
      <c r="Q537" s="28"/>
      <c r="R537" s="28"/>
      <c r="S537" s="28"/>
      <c r="T537" s="331"/>
    </row>
    <row r="538" spans="1:20" ht="15" x14ac:dyDescent="0.25">
      <c r="A538" s="35"/>
      <c r="B538" s="197" t="s">
        <v>264</v>
      </c>
      <c r="C538" s="196">
        <v>0</v>
      </c>
      <c r="D538" s="196">
        <v>0</v>
      </c>
      <c r="E538" s="196">
        <f t="shared" si="19"/>
        <v>0</v>
      </c>
      <c r="F538" s="198"/>
      <c r="G538" s="197" t="s">
        <v>264</v>
      </c>
      <c r="H538" s="196">
        <v>0</v>
      </c>
      <c r="I538" s="196">
        <v>0</v>
      </c>
      <c r="J538" s="196">
        <f t="shared" si="20"/>
        <v>0</v>
      </c>
      <c r="P538" s="28"/>
      <c r="Q538" s="28"/>
      <c r="R538" s="28"/>
      <c r="S538" s="28"/>
      <c r="T538" s="331"/>
    </row>
    <row r="539" spans="1:20" ht="15" x14ac:dyDescent="0.25">
      <c r="A539" s="35"/>
      <c r="B539" s="197" t="s">
        <v>166</v>
      </c>
      <c r="C539" s="196">
        <v>0</v>
      </c>
      <c r="D539" s="196">
        <v>2</v>
      </c>
      <c r="E539" s="196">
        <f t="shared" si="19"/>
        <v>2</v>
      </c>
      <c r="F539" s="198"/>
      <c r="G539" s="197" t="s">
        <v>166</v>
      </c>
      <c r="H539" s="196">
        <v>47</v>
      </c>
      <c r="I539" s="196">
        <v>1</v>
      </c>
      <c r="J539" s="196">
        <f t="shared" si="20"/>
        <v>48</v>
      </c>
      <c r="P539" s="28"/>
      <c r="Q539" s="28"/>
      <c r="R539" s="28"/>
      <c r="S539" s="28"/>
      <c r="T539" s="331"/>
    </row>
    <row r="540" spans="1:20" ht="15" x14ac:dyDescent="0.25">
      <c r="A540" s="35"/>
      <c r="B540" s="197" t="s">
        <v>236</v>
      </c>
      <c r="C540" s="196">
        <v>1</v>
      </c>
      <c r="D540" s="196">
        <v>0</v>
      </c>
      <c r="E540" s="196">
        <f t="shared" si="19"/>
        <v>1</v>
      </c>
      <c r="F540" s="198"/>
      <c r="G540" s="488" t="s">
        <v>236</v>
      </c>
      <c r="H540" s="196">
        <v>1</v>
      </c>
      <c r="I540" s="196">
        <v>0</v>
      </c>
      <c r="J540" s="196">
        <f t="shared" si="20"/>
        <v>1</v>
      </c>
      <c r="P540" s="28"/>
      <c r="Q540" s="28"/>
      <c r="R540" s="28"/>
      <c r="S540" s="28"/>
      <c r="T540" s="331"/>
    </row>
    <row r="541" spans="1:20" ht="15" x14ac:dyDescent="0.25">
      <c r="A541" s="35"/>
      <c r="B541" s="197" t="s">
        <v>285</v>
      </c>
      <c r="C541" s="196">
        <v>0</v>
      </c>
      <c r="D541" s="196">
        <v>0</v>
      </c>
      <c r="E541" s="196">
        <f t="shared" si="19"/>
        <v>0</v>
      </c>
      <c r="F541" s="198"/>
      <c r="G541" s="488" t="s">
        <v>285</v>
      </c>
      <c r="H541" s="196">
        <v>21</v>
      </c>
      <c r="I541" s="196">
        <v>0</v>
      </c>
      <c r="J541" s="196">
        <f t="shared" si="20"/>
        <v>21</v>
      </c>
      <c r="P541" s="28"/>
      <c r="Q541" s="28"/>
      <c r="R541" s="28"/>
      <c r="S541" s="28"/>
      <c r="T541" s="331"/>
    </row>
    <row r="542" spans="1:20" ht="15" x14ac:dyDescent="0.25">
      <c r="A542" s="35"/>
      <c r="B542" s="197" t="s">
        <v>286</v>
      </c>
      <c r="C542" s="196">
        <v>0</v>
      </c>
      <c r="D542" s="196">
        <v>0</v>
      </c>
      <c r="E542" s="196">
        <f t="shared" si="19"/>
        <v>0</v>
      </c>
      <c r="F542" s="198"/>
      <c r="G542" s="197" t="s">
        <v>286</v>
      </c>
      <c r="H542" s="196">
        <v>8</v>
      </c>
      <c r="I542" s="196">
        <v>0</v>
      </c>
      <c r="J542" s="196">
        <f t="shared" si="20"/>
        <v>8</v>
      </c>
      <c r="P542" s="28"/>
      <c r="Q542" s="28"/>
      <c r="R542" s="28"/>
      <c r="S542" s="28"/>
      <c r="T542" s="331"/>
    </row>
    <row r="543" spans="1:20" ht="15" x14ac:dyDescent="0.25">
      <c r="A543" s="35"/>
      <c r="B543" s="197" t="s">
        <v>284</v>
      </c>
      <c r="C543" s="196">
        <v>0</v>
      </c>
      <c r="D543" s="196">
        <v>0</v>
      </c>
      <c r="E543" s="196">
        <f t="shared" si="19"/>
        <v>0</v>
      </c>
      <c r="F543" s="198"/>
      <c r="G543" s="488" t="s">
        <v>284</v>
      </c>
      <c r="H543" s="196">
        <v>10</v>
      </c>
      <c r="I543" s="196">
        <v>0</v>
      </c>
      <c r="J543" s="196">
        <f t="shared" si="20"/>
        <v>10</v>
      </c>
      <c r="P543" s="28"/>
      <c r="Q543" s="28"/>
      <c r="R543" s="28"/>
      <c r="S543" s="28"/>
      <c r="T543" s="331"/>
    </row>
    <row r="544" spans="1:20" ht="15" x14ac:dyDescent="0.25">
      <c r="A544" s="35"/>
      <c r="B544" s="197" t="s">
        <v>255</v>
      </c>
      <c r="C544" s="196">
        <v>0</v>
      </c>
      <c r="D544" s="196">
        <v>0</v>
      </c>
      <c r="E544" s="196">
        <f t="shared" si="19"/>
        <v>0</v>
      </c>
      <c r="F544" s="198"/>
      <c r="G544" s="197" t="s">
        <v>255</v>
      </c>
      <c r="H544" s="196">
        <v>0</v>
      </c>
      <c r="I544" s="196">
        <v>0</v>
      </c>
      <c r="J544" s="196">
        <f>+H544+I544</f>
        <v>0</v>
      </c>
      <c r="P544" s="28"/>
      <c r="Q544" s="28"/>
      <c r="R544" s="28"/>
      <c r="S544" s="28"/>
      <c r="T544" s="331"/>
    </row>
    <row r="545" spans="1:20" ht="15" x14ac:dyDescent="0.25">
      <c r="A545" s="35"/>
      <c r="B545" s="197" t="s">
        <v>198</v>
      </c>
      <c r="C545" s="37">
        <v>0</v>
      </c>
      <c r="D545" s="196">
        <v>0</v>
      </c>
      <c r="E545" s="196">
        <f t="shared" si="19"/>
        <v>0</v>
      </c>
      <c r="F545" s="198"/>
      <c r="G545" s="488" t="s">
        <v>198</v>
      </c>
      <c r="H545" s="196">
        <v>0</v>
      </c>
      <c r="I545" s="196">
        <v>0</v>
      </c>
      <c r="J545" s="196">
        <f>+H545+I545</f>
        <v>0</v>
      </c>
      <c r="P545" s="28"/>
      <c r="Q545" s="28"/>
      <c r="R545" s="28"/>
      <c r="S545" s="28"/>
      <c r="T545" s="331"/>
    </row>
    <row r="546" spans="1:20" ht="15" x14ac:dyDescent="0.25">
      <c r="A546" s="35"/>
      <c r="B546" s="202" t="s">
        <v>52</v>
      </c>
      <c r="C546" s="207">
        <f>SUM(C521:C545)</f>
        <v>728</v>
      </c>
      <c r="D546" s="207">
        <f>SUM(D521:D545)</f>
        <v>130</v>
      </c>
      <c r="E546" s="207">
        <f>SUM(E521:E545)</f>
        <v>858</v>
      </c>
      <c r="F546" s="198"/>
      <c r="G546" s="207" t="s">
        <v>52</v>
      </c>
      <c r="H546" s="207">
        <f>SUM(H521:H545)</f>
        <v>1964</v>
      </c>
      <c r="I546" s="207">
        <f>SUM(I521:I545)</f>
        <v>492</v>
      </c>
      <c r="J546" s="207">
        <f>SUM(J521:J544)</f>
        <v>2456</v>
      </c>
      <c r="K546" s="120"/>
      <c r="P546" s="28"/>
      <c r="Q546" s="28"/>
      <c r="R546" s="28"/>
      <c r="S546" s="28"/>
      <c r="T546" s="331"/>
    </row>
    <row r="547" spans="1:20" ht="15" x14ac:dyDescent="0.2">
      <c r="A547" s="35"/>
      <c r="B547" s="204" t="s">
        <v>265</v>
      </c>
      <c r="C547" s="204"/>
      <c r="D547" s="204"/>
      <c r="E547" s="204"/>
      <c r="F547" s="204"/>
      <c r="G547" s="200" t="s">
        <v>265</v>
      </c>
      <c r="H547" s="199"/>
      <c r="I547" s="199"/>
      <c r="J547" s="201"/>
      <c r="P547" s="28"/>
      <c r="Q547" s="28"/>
      <c r="R547" s="28"/>
      <c r="S547" s="28"/>
      <c r="T547" s="331"/>
    </row>
    <row r="548" spans="1:20" ht="15" x14ac:dyDescent="0.2">
      <c r="A548" s="35"/>
      <c r="B548" s="189"/>
      <c r="C548" s="190"/>
      <c r="D548" s="191"/>
      <c r="E548" s="192"/>
      <c r="F548" s="190"/>
      <c r="G548" s="191"/>
      <c r="H548" s="192"/>
      <c r="P548" s="28"/>
      <c r="Q548" s="28"/>
      <c r="R548" s="28"/>
      <c r="S548" s="28"/>
      <c r="T548" s="331"/>
    </row>
    <row r="549" spans="1:20" ht="15" x14ac:dyDescent="0.2">
      <c r="A549" s="35"/>
      <c r="B549" s="654" t="s">
        <v>267</v>
      </c>
      <c r="C549" s="663"/>
      <c r="D549" s="664"/>
      <c r="E549" s="665"/>
      <c r="F549" s="190"/>
      <c r="G549" s="654" t="s">
        <v>267</v>
      </c>
      <c r="H549" s="663"/>
      <c r="I549" s="664"/>
      <c r="J549" s="665"/>
      <c r="P549" s="28"/>
      <c r="Q549" s="28"/>
      <c r="R549" s="28"/>
      <c r="S549" s="28"/>
      <c r="T549" s="331"/>
    </row>
    <row r="550" spans="1:20" ht="15" customHeight="1" x14ac:dyDescent="0.2">
      <c r="A550" s="35"/>
      <c r="B550" s="654" t="s">
        <v>492</v>
      </c>
      <c r="C550" s="663"/>
      <c r="D550" s="666"/>
      <c r="E550" s="667"/>
      <c r="F550" s="190"/>
      <c r="G550" s="654" t="s">
        <v>493</v>
      </c>
      <c r="H550" s="663"/>
      <c r="I550" s="663"/>
      <c r="J550" s="655"/>
      <c r="P550" s="28"/>
      <c r="Q550" s="28"/>
      <c r="R550" s="28"/>
      <c r="S550" s="28"/>
      <c r="T550" s="331"/>
    </row>
    <row r="551" spans="1:20" ht="15" x14ac:dyDescent="0.2">
      <c r="A551" s="35"/>
      <c r="B551" s="613" t="s">
        <v>43</v>
      </c>
      <c r="C551" s="613" t="s">
        <v>53</v>
      </c>
      <c r="D551" s="613" t="s">
        <v>235</v>
      </c>
      <c r="E551" s="613" t="s">
        <v>30</v>
      </c>
      <c r="F551" s="190"/>
      <c r="G551" s="613" t="s">
        <v>43</v>
      </c>
      <c r="H551" s="613" t="s">
        <v>53</v>
      </c>
      <c r="I551" s="613" t="s">
        <v>235</v>
      </c>
      <c r="J551" s="613" t="s">
        <v>30</v>
      </c>
      <c r="P551" s="28"/>
      <c r="Q551" s="28"/>
      <c r="R551" s="28"/>
      <c r="S551" s="28"/>
      <c r="T551" s="331"/>
    </row>
    <row r="552" spans="1:20" ht="15" x14ac:dyDescent="0.2">
      <c r="A552" s="35"/>
      <c r="B552" s="614"/>
      <c r="C552" s="614"/>
      <c r="D552" s="614"/>
      <c r="E552" s="614"/>
      <c r="F552" s="190"/>
      <c r="G552" s="614"/>
      <c r="H552" s="614"/>
      <c r="I552" s="614"/>
      <c r="J552" s="614"/>
      <c r="P552" s="28"/>
      <c r="Q552" s="28"/>
      <c r="R552" s="28"/>
      <c r="S552" s="28"/>
      <c r="T552" s="331"/>
    </row>
    <row r="553" spans="1:20" ht="15" x14ac:dyDescent="0.2">
      <c r="A553" s="35"/>
      <c r="B553" s="197" t="s">
        <v>45</v>
      </c>
      <c r="C553" s="196">
        <v>580</v>
      </c>
      <c r="D553" s="196">
        <v>10</v>
      </c>
      <c r="E553" s="196">
        <f>+C553+D553</f>
        <v>590</v>
      </c>
      <c r="F553" s="190"/>
      <c r="G553" s="197" t="s">
        <v>45</v>
      </c>
      <c r="H553" s="521">
        <v>292</v>
      </c>
      <c r="I553" s="521">
        <v>38</v>
      </c>
      <c r="J553" s="196">
        <f>+H553+I553</f>
        <v>330</v>
      </c>
      <c r="P553" s="28"/>
      <c r="Q553" s="28"/>
      <c r="R553" s="28"/>
      <c r="S553" s="28"/>
      <c r="T553" s="331"/>
    </row>
    <row r="554" spans="1:20" ht="15" x14ac:dyDescent="0.2">
      <c r="A554" s="35"/>
      <c r="B554" s="197" t="s">
        <v>46</v>
      </c>
      <c r="C554" s="196">
        <v>301</v>
      </c>
      <c r="D554" s="196">
        <v>137</v>
      </c>
      <c r="E554" s="196">
        <f t="shared" ref="E554:E576" si="21">+C554+D554</f>
        <v>438</v>
      </c>
      <c r="F554" s="190"/>
      <c r="G554" s="197" t="s">
        <v>46</v>
      </c>
      <c r="H554" s="521">
        <v>383</v>
      </c>
      <c r="I554" s="521">
        <v>129</v>
      </c>
      <c r="J554" s="196">
        <f t="shared" ref="J554:J575" si="22">+H554+I554</f>
        <v>512</v>
      </c>
      <c r="P554" s="28"/>
      <c r="Q554" s="28"/>
      <c r="R554" s="28"/>
      <c r="S554" s="28"/>
      <c r="T554" s="331"/>
    </row>
    <row r="555" spans="1:20" ht="15" x14ac:dyDescent="0.2">
      <c r="A555" s="35"/>
      <c r="B555" s="197" t="s">
        <v>47</v>
      </c>
      <c r="C555" s="196">
        <v>8</v>
      </c>
      <c r="D555" s="196">
        <v>14</v>
      </c>
      <c r="E555" s="196">
        <f t="shared" si="21"/>
        <v>22</v>
      </c>
      <c r="F555" s="190"/>
      <c r="G555" s="197" t="s">
        <v>47</v>
      </c>
      <c r="H555" s="521">
        <v>10</v>
      </c>
      <c r="I555" s="521">
        <v>13</v>
      </c>
      <c r="J555" s="196">
        <f t="shared" si="22"/>
        <v>23</v>
      </c>
      <c r="P555" s="28"/>
      <c r="Q555" s="28"/>
      <c r="R555" s="28"/>
      <c r="S555" s="28"/>
      <c r="T555" s="331"/>
    </row>
    <row r="556" spans="1:20" ht="15" x14ac:dyDescent="0.2">
      <c r="A556" s="35"/>
      <c r="B556" s="197" t="s">
        <v>48</v>
      </c>
      <c r="C556" s="196">
        <v>4</v>
      </c>
      <c r="D556" s="196">
        <v>1</v>
      </c>
      <c r="E556" s="196">
        <f t="shared" si="21"/>
        <v>5</v>
      </c>
      <c r="F556" s="190"/>
      <c r="G556" s="197" t="s">
        <v>48</v>
      </c>
      <c r="H556" s="521">
        <v>10</v>
      </c>
      <c r="I556" s="521">
        <v>18</v>
      </c>
      <c r="J556" s="196">
        <f t="shared" si="22"/>
        <v>28</v>
      </c>
      <c r="P556" s="28"/>
      <c r="Q556" s="28"/>
      <c r="R556" s="28"/>
      <c r="S556" s="28"/>
      <c r="T556" s="331"/>
    </row>
    <row r="557" spans="1:20" ht="15" x14ac:dyDescent="0.2">
      <c r="A557" s="35"/>
      <c r="B557" s="197" t="s">
        <v>49</v>
      </c>
      <c r="C557" s="196">
        <v>1</v>
      </c>
      <c r="D557" s="196">
        <v>0</v>
      </c>
      <c r="E557" s="196">
        <f t="shared" si="21"/>
        <v>1</v>
      </c>
      <c r="F557" s="190"/>
      <c r="G557" s="197" t="s">
        <v>49</v>
      </c>
      <c r="H557" s="521">
        <v>0</v>
      </c>
      <c r="I557" s="521">
        <v>0</v>
      </c>
      <c r="J557" s="196">
        <f t="shared" si="22"/>
        <v>0</v>
      </c>
      <c r="P557" s="28"/>
      <c r="Q557" s="28"/>
      <c r="R557" s="28"/>
      <c r="S557" s="28"/>
      <c r="T557" s="331"/>
    </row>
    <row r="558" spans="1:20" ht="15" x14ac:dyDescent="0.2">
      <c r="A558" s="35"/>
      <c r="B558" s="197" t="s">
        <v>50</v>
      </c>
      <c r="C558" s="196">
        <v>69</v>
      </c>
      <c r="D558" s="196">
        <v>6</v>
      </c>
      <c r="E558" s="196">
        <f t="shared" si="21"/>
        <v>75</v>
      </c>
      <c r="F558" s="190"/>
      <c r="G558" s="197" t="s">
        <v>50</v>
      </c>
      <c r="H558" s="521">
        <v>24</v>
      </c>
      <c r="I558" s="521">
        <v>8</v>
      </c>
      <c r="J558" s="196">
        <f t="shared" si="22"/>
        <v>32</v>
      </c>
      <c r="P558" s="28"/>
      <c r="Q558" s="28"/>
      <c r="R558" s="28"/>
      <c r="S558" s="28"/>
      <c r="T558" s="331"/>
    </row>
    <row r="559" spans="1:20" ht="15" x14ac:dyDescent="0.2">
      <c r="A559" s="35"/>
      <c r="B559" s="197" t="s">
        <v>159</v>
      </c>
      <c r="C559" s="196">
        <v>113</v>
      </c>
      <c r="D559" s="196">
        <v>1</v>
      </c>
      <c r="E559" s="196">
        <f t="shared" si="21"/>
        <v>114</v>
      </c>
      <c r="F559" s="190"/>
      <c r="G559" s="197" t="s">
        <v>159</v>
      </c>
      <c r="H559" s="521">
        <v>123</v>
      </c>
      <c r="I559" s="521">
        <v>48</v>
      </c>
      <c r="J559" s="196">
        <f t="shared" si="22"/>
        <v>171</v>
      </c>
      <c r="P559" s="28"/>
      <c r="Q559" s="28"/>
      <c r="R559" s="28"/>
      <c r="S559" s="28"/>
      <c r="T559" s="331"/>
    </row>
    <row r="560" spans="1:20" ht="15" x14ac:dyDescent="0.2">
      <c r="A560" s="35"/>
      <c r="B560" s="197" t="s">
        <v>259</v>
      </c>
      <c r="C560" s="196">
        <v>121</v>
      </c>
      <c r="D560" s="196">
        <v>70</v>
      </c>
      <c r="E560" s="196">
        <f t="shared" si="21"/>
        <v>191</v>
      </c>
      <c r="F560" s="190"/>
      <c r="G560" s="197" t="s">
        <v>259</v>
      </c>
      <c r="H560" s="521">
        <v>118</v>
      </c>
      <c r="I560" s="521">
        <v>34</v>
      </c>
      <c r="J560" s="196">
        <f t="shared" si="22"/>
        <v>152</v>
      </c>
      <c r="P560" s="28"/>
      <c r="Q560" s="28"/>
      <c r="R560" s="28"/>
      <c r="S560" s="28"/>
      <c r="T560" s="331"/>
    </row>
    <row r="561" spans="1:20" ht="15" x14ac:dyDescent="0.2">
      <c r="A561" s="35"/>
      <c r="B561" s="197" t="s">
        <v>51</v>
      </c>
      <c r="C561" s="196">
        <v>144</v>
      </c>
      <c r="D561" s="196">
        <v>19</v>
      </c>
      <c r="E561" s="196">
        <f t="shared" si="21"/>
        <v>163</v>
      </c>
      <c r="F561" s="190"/>
      <c r="G561" s="197" t="s">
        <v>51</v>
      </c>
      <c r="H561" s="521">
        <v>105</v>
      </c>
      <c r="I561" s="521">
        <v>36</v>
      </c>
      <c r="J561" s="196">
        <f t="shared" si="22"/>
        <v>141</v>
      </c>
      <c r="P561" s="28"/>
      <c r="Q561" s="28"/>
      <c r="R561" s="28"/>
      <c r="S561" s="28"/>
      <c r="T561" s="331"/>
    </row>
    <row r="562" spans="1:20" ht="15" x14ac:dyDescent="0.2">
      <c r="A562" s="35"/>
      <c r="B562" s="197" t="s">
        <v>260</v>
      </c>
      <c r="C562" s="196">
        <v>114</v>
      </c>
      <c r="D562" s="196">
        <v>35</v>
      </c>
      <c r="E562" s="196">
        <f t="shared" si="21"/>
        <v>149</v>
      </c>
      <c r="F562" s="190"/>
      <c r="G562" s="197" t="s">
        <v>260</v>
      </c>
      <c r="H562" s="521">
        <v>114</v>
      </c>
      <c r="I562" s="521">
        <v>63</v>
      </c>
      <c r="J562" s="196">
        <f t="shared" si="22"/>
        <v>177</v>
      </c>
      <c r="P562" s="28"/>
      <c r="Q562" s="28"/>
      <c r="R562" s="28"/>
      <c r="S562" s="28"/>
      <c r="T562" s="331"/>
    </row>
    <row r="563" spans="1:20" ht="15" x14ac:dyDescent="0.2">
      <c r="A563" s="35"/>
      <c r="B563" s="197" t="s">
        <v>261</v>
      </c>
      <c r="C563" s="196">
        <v>67</v>
      </c>
      <c r="D563" s="196">
        <v>2</v>
      </c>
      <c r="E563" s="196">
        <f t="shared" si="21"/>
        <v>69</v>
      </c>
      <c r="F563" s="190"/>
      <c r="G563" s="197" t="s">
        <v>261</v>
      </c>
      <c r="H563" s="521">
        <v>53</v>
      </c>
      <c r="I563" s="521">
        <v>0</v>
      </c>
      <c r="J563" s="196">
        <f t="shared" si="22"/>
        <v>53</v>
      </c>
      <c r="P563" s="28"/>
      <c r="Q563" s="28"/>
      <c r="R563" s="28"/>
      <c r="S563" s="28"/>
      <c r="T563" s="331"/>
    </row>
    <row r="564" spans="1:20" ht="15" x14ac:dyDescent="0.2">
      <c r="A564" s="35"/>
      <c r="B564" s="197" t="s">
        <v>62</v>
      </c>
      <c r="C564" s="196">
        <v>58</v>
      </c>
      <c r="D564" s="196">
        <v>1</v>
      </c>
      <c r="E564" s="196">
        <f t="shared" si="21"/>
        <v>59</v>
      </c>
      <c r="F564" s="190"/>
      <c r="G564" s="197" t="s">
        <v>62</v>
      </c>
      <c r="H564" s="521">
        <v>14</v>
      </c>
      <c r="I564" s="521">
        <v>4</v>
      </c>
      <c r="J564" s="196">
        <f t="shared" si="22"/>
        <v>18</v>
      </c>
      <c r="P564" s="28"/>
      <c r="Q564" s="28"/>
      <c r="R564" s="28"/>
      <c r="S564" s="28"/>
      <c r="T564" s="331"/>
    </row>
    <row r="565" spans="1:20" ht="15" x14ac:dyDescent="0.2">
      <c r="A565" s="35"/>
      <c r="B565" s="197" t="s">
        <v>262</v>
      </c>
      <c r="C565" s="196">
        <v>6</v>
      </c>
      <c r="D565" s="196">
        <v>0</v>
      </c>
      <c r="E565" s="196">
        <f t="shared" si="21"/>
        <v>6</v>
      </c>
      <c r="F565" s="190"/>
      <c r="G565" s="197" t="s">
        <v>262</v>
      </c>
      <c r="H565" s="521">
        <v>4</v>
      </c>
      <c r="I565" s="521">
        <v>0</v>
      </c>
      <c r="J565" s="196">
        <f t="shared" si="22"/>
        <v>4</v>
      </c>
      <c r="P565" s="28"/>
      <c r="Q565" s="28"/>
      <c r="R565" s="28"/>
      <c r="S565" s="28"/>
      <c r="T565" s="331"/>
    </row>
    <row r="566" spans="1:20" ht="15" x14ac:dyDescent="0.2">
      <c r="A566" s="35"/>
      <c r="B566" s="197" t="s">
        <v>263</v>
      </c>
      <c r="C566" s="196">
        <v>20</v>
      </c>
      <c r="D566" s="196">
        <v>1</v>
      </c>
      <c r="E566" s="196">
        <f t="shared" si="21"/>
        <v>21</v>
      </c>
      <c r="F566" s="190"/>
      <c r="G566" s="197" t="s">
        <v>263</v>
      </c>
      <c r="H566" s="521">
        <v>51</v>
      </c>
      <c r="I566" s="521">
        <v>0</v>
      </c>
      <c r="J566" s="196">
        <f t="shared" si="22"/>
        <v>51</v>
      </c>
      <c r="P566" s="28"/>
      <c r="Q566" s="28"/>
      <c r="R566" s="28"/>
      <c r="S566" s="28"/>
      <c r="T566" s="331"/>
    </row>
    <row r="567" spans="1:20" ht="15" x14ac:dyDescent="0.2">
      <c r="A567" s="35"/>
      <c r="B567" s="197" t="s">
        <v>170</v>
      </c>
      <c r="C567" s="196">
        <v>80</v>
      </c>
      <c r="D567" s="196">
        <v>0</v>
      </c>
      <c r="E567" s="196">
        <f>+C567+D567</f>
        <v>80</v>
      </c>
      <c r="F567" s="190"/>
      <c r="G567" s="197" t="s">
        <v>170</v>
      </c>
      <c r="H567" s="521">
        <v>22</v>
      </c>
      <c r="I567" s="521">
        <v>0</v>
      </c>
      <c r="J567" s="196">
        <f t="shared" si="22"/>
        <v>22</v>
      </c>
      <c r="P567" s="28"/>
      <c r="Q567" s="28"/>
      <c r="R567" s="28"/>
      <c r="S567" s="28"/>
      <c r="T567" s="331"/>
    </row>
    <row r="568" spans="1:20" ht="15" x14ac:dyDescent="0.2">
      <c r="A568" s="35"/>
      <c r="B568" s="197" t="s">
        <v>184</v>
      </c>
      <c r="C568" s="196">
        <v>0</v>
      </c>
      <c r="D568" s="196">
        <v>0</v>
      </c>
      <c r="E568" s="196">
        <f t="shared" si="21"/>
        <v>0</v>
      </c>
      <c r="F568" s="190"/>
      <c r="G568" s="197" t="s">
        <v>184</v>
      </c>
      <c r="H568" s="521">
        <v>0</v>
      </c>
      <c r="I568" s="521">
        <v>0</v>
      </c>
      <c r="J568" s="196">
        <f t="shared" si="22"/>
        <v>0</v>
      </c>
      <c r="P568" s="28"/>
      <c r="Q568" s="28"/>
      <c r="R568" s="28"/>
      <c r="S568" s="28"/>
      <c r="T568" s="331"/>
    </row>
    <row r="569" spans="1:20" ht="15" x14ac:dyDescent="0.2">
      <c r="A569" s="35"/>
      <c r="B569" s="197" t="s">
        <v>307</v>
      </c>
      <c r="C569" s="196">
        <v>37</v>
      </c>
      <c r="D569" s="196">
        <v>0</v>
      </c>
      <c r="E569" s="196">
        <f t="shared" si="21"/>
        <v>37</v>
      </c>
      <c r="F569" s="190"/>
      <c r="G569" s="197" t="s">
        <v>307</v>
      </c>
      <c r="H569" s="521">
        <v>6</v>
      </c>
      <c r="I569" s="521">
        <v>0</v>
      </c>
      <c r="J569" s="196">
        <f t="shared" si="22"/>
        <v>6</v>
      </c>
      <c r="P569" s="28"/>
      <c r="Q569" s="28"/>
      <c r="R569" s="28"/>
      <c r="S569" s="28"/>
      <c r="T569" s="331"/>
    </row>
    <row r="570" spans="1:20" ht="15" x14ac:dyDescent="0.2">
      <c r="A570" s="35"/>
      <c r="B570" s="197" t="s">
        <v>264</v>
      </c>
      <c r="C570" s="196">
        <v>0</v>
      </c>
      <c r="D570" s="196">
        <v>0</v>
      </c>
      <c r="E570" s="196">
        <f t="shared" si="21"/>
        <v>0</v>
      </c>
      <c r="F570" s="190"/>
      <c r="G570" s="197" t="s">
        <v>264</v>
      </c>
      <c r="H570" s="521">
        <v>1</v>
      </c>
      <c r="I570" s="521">
        <v>0</v>
      </c>
      <c r="J570" s="196">
        <f t="shared" si="22"/>
        <v>1</v>
      </c>
      <c r="P570" s="28"/>
      <c r="Q570" s="28"/>
      <c r="R570" s="28"/>
      <c r="S570" s="28"/>
      <c r="T570" s="331"/>
    </row>
    <row r="571" spans="1:20" ht="15" x14ac:dyDescent="0.2">
      <c r="A571" s="35"/>
      <c r="B571" s="197" t="s">
        <v>166</v>
      </c>
      <c r="C571" s="196">
        <v>20</v>
      </c>
      <c r="D571" s="196">
        <v>2</v>
      </c>
      <c r="E571" s="196">
        <f t="shared" si="21"/>
        <v>22</v>
      </c>
      <c r="F571" s="190"/>
      <c r="G571" s="488" t="s">
        <v>166</v>
      </c>
      <c r="H571" s="521">
        <v>17</v>
      </c>
      <c r="I571" s="521">
        <v>1</v>
      </c>
      <c r="J571" s="196">
        <f t="shared" si="22"/>
        <v>18</v>
      </c>
      <c r="P571" s="28"/>
      <c r="Q571" s="28"/>
      <c r="R571" s="28"/>
      <c r="S571" s="28"/>
      <c r="T571" s="331"/>
    </row>
    <row r="572" spans="1:20" ht="15" x14ac:dyDescent="0.2">
      <c r="A572" s="35"/>
      <c r="B572" s="197" t="s">
        <v>236</v>
      </c>
      <c r="C572" s="196">
        <v>0</v>
      </c>
      <c r="D572" s="196">
        <v>0</v>
      </c>
      <c r="E572" s="196">
        <f t="shared" si="21"/>
        <v>0</v>
      </c>
      <c r="F572" s="190"/>
      <c r="G572" s="488" t="s">
        <v>236</v>
      </c>
      <c r="H572" s="521">
        <v>1</v>
      </c>
      <c r="I572" s="521">
        <v>0</v>
      </c>
      <c r="J572" s="196">
        <f t="shared" si="22"/>
        <v>1</v>
      </c>
      <c r="P572" s="28"/>
      <c r="Q572" s="28"/>
      <c r="R572" s="28"/>
      <c r="S572" s="28"/>
      <c r="T572" s="331"/>
    </row>
    <row r="573" spans="1:20" ht="15" x14ac:dyDescent="0.2">
      <c r="A573" s="35"/>
      <c r="B573" s="197" t="s">
        <v>285</v>
      </c>
      <c r="C573" s="203">
        <v>13</v>
      </c>
      <c r="D573" s="203">
        <v>0</v>
      </c>
      <c r="E573" s="196">
        <f t="shared" si="21"/>
        <v>13</v>
      </c>
      <c r="F573" s="190"/>
      <c r="G573" s="197" t="s">
        <v>285</v>
      </c>
      <c r="H573" s="521">
        <v>8</v>
      </c>
      <c r="I573" s="521">
        <v>0</v>
      </c>
      <c r="J573" s="196">
        <f t="shared" si="22"/>
        <v>8</v>
      </c>
      <c r="P573" s="28"/>
      <c r="Q573" s="28"/>
      <c r="R573" s="28"/>
      <c r="S573" s="28"/>
      <c r="T573" s="331"/>
    </row>
    <row r="574" spans="1:20" ht="15" x14ac:dyDescent="0.2">
      <c r="A574" s="35"/>
      <c r="B574" s="197" t="s">
        <v>286</v>
      </c>
      <c r="C574" s="203">
        <v>8</v>
      </c>
      <c r="D574" s="196">
        <v>0</v>
      </c>
      <c r="E574" s="196">
        <f>+C574+D574</f>
        <v>8</v>
      </c>
      <c r="F574" s="190"/>
      <c r="G574" s="197" t="s">
        <v>286</v>
      </c>
      <c r="H574" s="521">
        <v>3</v>
      </c>
      <c r="I574" s="521">
        <v>0</v>
      </c>
      <c r="J574" s="196">
        <f t="shared" si="22"/>
        <v>3</v>
      </c>
      <c r="P574" s="28"/>
      <c r="Q574" s="28"/>
      <c r="R574" s="28"/>
      <c r="S574" s="28"/>
      <c r="T574" s="331"/>
    </row>
    <row r="575" spans="1:20" ht="15" x14ac:dyDescent="0.2">
      <c r="A575" s="35"/>
      <c r="B575" s="197" t="s">
        <v>284</v>
      </c>
      <c r="C575" s="203">
        <v>39</v>
      </c>
      <c r="D575" s="196">
        <v>0</v>
      </c>
      <c r="E575" s="196">
        <f>+C575+D575</f>
        <v>39</v>
      </c>
      <c r="F575" s="190"/>
      <c r="G575" s="197" t="s">
        <v>284</v>
      </c>
      <c r="H575" s="521">
        <v>5</v>
      </c>
      <c r="I575" s="521">
        <v>0</v>
      </c>
      <c r="J575" s="196">
        <f t="shared" si="22"/>
        <v>5</v>
      </c>
      <c r="P575" s="28"/>
      <c r="Q575" s="28"/>
      <c r="R575" s="28"/>
      <c r="S575" s="28"/>
      <c r="T575" s="331"/>
    </row>
    <row r="576" spans="1:20" ht="15" x14ac:dyDescent="0.2">
      <c r="A576" s="35"/>
      <c r="B576" s="197" t="s">
        <v>357</v>
      </c>
      <c r="C576" s="203">
        <v>1</v>
      </c>
      <c r="D576" s="196">
        <v>0</v>
      </c>
      <c r="E576" s="196">
        <f t="shared" si="21"/>
        <v>1</v>
      </c>
      <c r="F576" s="190"/>
      <c r="G576" s="197" t="s">
        <v>357</v>
      </c>
      <c r="H576" s="521">
        <v>0</v>
      </c>
      <c r="I576" s="521">
        <v>0</v>
      </c>
      <c r="J576" s="196">
        <f>+H576+I576</f>
        <v>0</v>
      </c>
      <c r="O576" s="124"/>
      <c r="P576" s="28"/>
      <c r="Q576" s="28"/>
      <c r="R576" s="28"/>
      <c r="S576" s="28"/>
      <c r="T576" s="331"/>
    </row>
    <row r="577" spans="1:32" s="33" customFormat="1" ht="14.25" customHeight="1" x14ac:dyDescent="0.2">
      <c r="A577" s="32"/>
      <c r="B577" s="205" t="s">
        <v>52</v>
      </c>
      <c r="C577" s="207">
        <f>SUM(C553:C576)</f>
        <v>1804</v>
      </c>
      <c r="D577" s="207">
        <f>SUM(D553:D576)</f>
        <v>299</v>
      </c>
      <c r="E577" s="207">
        <f>SUM(E553:E576)</f>
        <v>2103</v>
      </c>
      <c r="F577" s="206"/>
      <c r="G577" s="489" t="s">
        <v>52</v>
      </c>
      <c r="H577" s="207">
        <f>SUM(H553:H576)</f>
        <v>1364</v>
      </c>
      <c r="I577" s="207">
        <f>SUM(I553:I576)</f>
        <v>392</v>
      </c>
      <c r="J577" s="207">
        <f>SUM(J553:J576)</f>
        <v>1756</v>
      </c>
      <c r="K577" s="218"/>
      <c r="L577" s="479"/>
      <c r="P577" s="126"/>
      <c r="Q577" s="126"/>
      <c r="R577" s="126"/>
      <c r="S577" s="126"/>
      <c r="T577" s="371"/>
      <c r="U577" s="413"/>
      <c r="V577" s="413"/>
      <c r="W577" s="413"/>
      <c r="X577" s="413"/>
    </row>
    <row r="578" spans="1:32" ht="15" x14ac:dyDescent="0.2">
      <c r="A578" s="35"/>
      <c r="B578" s="193"/>
      <c r="C578" s="188"/>
      <c r="D578" s="194"/>
      <c r="E578" s="195"/>
      <c r="F578" s="188"/>
      <c r="P578" s="28"/>
      <c r="Q578" s="28"/>
      <c r="R578" s="28"/>
      <c r="S578" s="28"/>
      <c r="T578" s="331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31"/>
    </row>
    <row r="580" spans="1:32" ht="26.25" customHeight="1" x14ac:dyDescent="0.2">
      <c r="A580" s="32"/>
      <c r="B580" s="623" t="s">
        <v>435</v>
      </c>
      <c r="C580" s="623"/>
      <c r="D580" s="623"/>
      <c r="E580" s="623"/>
      <c r="F580" s="524"/>
      <c r="G580" s="525"/>
      <c r="H580" s="6"/>
      <c r="I580" s="26"/>
      <c r="J580" s="34"/>
      <c r="K580" s="7"/>
      <c r="L580" s="475"/>
      <c r="M580" s="8"/>
      <c r="N580" s="31"/>
      <c r="O580" s="31"/>
      <c r="P580" s="56"/>
      <c r="Q580" s="56"/>
      <c r="R580" s="56"/>
      <c r="S580" s="56"/>
      <c r="T580" s="291"/>
      <c r="U580" s="288"/>
      <c r="V580" s="291"/>
      <c r="W580" s="414"/>
      <c r="X580" s="414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3"/>
      <c r="D581" s="5"/>
      <c r="E581" s="34"/>
      <c r="F581" s="524"/>
      <c r="G581" s="526"/>
      <c r="H581" s="526"/>
      <c r="I581" s="526"/>
      <c r="J581" s="526"/>
      <c r="K581" s="7"/>
      <c r="L581" s="475"/>
      <c r="M581" s="6"/>
      <c r="N581" s="31"/>
      <c r="O581" s="31"/>
      <c r="P581" s="56"/>
      <c r="Q581" s="56"/>
      <c r="R581" s="56"/>
      <c r="S581" s="56"/>
      <c r="T581" s="291"/>
      <c r="U581" s="292"/>
      <c r="V581" s="414"/>
      <c r="W581" s="414"/>
      <c r="X581" s="414"/>
      <c r="Y581" s="6"/>
      <c r="Z581" s="26"/>
      <c r="AA581" s="34"/>
      <c r="AB581" s="7"/>
      <c r="AC581" s="7"/>
      <c r="AD581" s="6"/>
      <c r="AE581" s="6"/>
      <c r="AF581" s="26"/>
    </row>
    <row r="582" spans="1:32" s="59" customFormat="1" ht="39.950000000000003" customHeight="1" thickBot="1" x14ac:dyDescent="0.25">
      <c r="A582" s="39"/>
      <c r="B582" s="527" t="s">
        <v>296</v>
      </c>
      <c r="C582" s="527" t="s">
        <v>191</v>
      </c>
      <c r="D582" s="527" t="s">
        <v>9</v>
      </c>
      <c r="E582" s="527" t="s">
        <v>192</v>
      </c>
      <c r="F582" s="527" t="s">
        <v>193</v>
      </c>
      <c r="G582" s="41"/>
      <c r="H582" s="527" t="s">
        <v>196</v>
      </c>
      <c r="I582" s="528" t="s">
        <v>191</v>
      </c>
      <c r="J582" s="528" t="s">
        <v>9</v>
      </c>
      <c r="K582" s="527" t="s">
        <v>192</v>
      </c>
      <c r="L582" s="529" t="s">
        <v>193</v>
      </c>
      <c r="M582" s="146"/>
      <c r="N582" s="89"/>
      <c r="O582" s="89"/>
      <c r="P582" s="49"/>
      <c r="Q582" s="49"/>
      <c r="R582" s="49"/>
      <c r="S582" s="49"/>
      <c r="T582" s="406"/>
      <c r="U582" s="292"/>
      <c r="V582" s="415"/>
      <c r="W582" s="415"/>
      <c r="X582" s="415"/>
      <c r="Y582" s="146"/>
      <c r="Z582" s="39"/>
      <c r="AA582" s="147"/>
      <c r="AB582" s="148"/>
      <c r="AC582" s="148"/>
      <c r="AD582" s="146"/>
      <c r="AE582" s="146"/>
      <c r="AF582" s="39"/>
    </row>
    <row r="583" spans="1:32" ht="24" customHeight="1" x14ac:dyDescent="0.2">
      <c r="A583" s="26"/>
      <c r="B583" s="530" t="s">
        <v>23</v>
      </c>
      <c r="C583" s="531">
        <v>6500</v>
      </c>
      <c r="D583" s="531">
        <v>401.41800000000001</v>
      </c>
      <c r="E583" s="531">
        <v>6098.5820000000003</v>
      </c>
      <c r="F583" s="532">
        <v>6.1756615384615389E-2</v>
      </c>
      <c r="G583" s="41"/>
      <c r="H583" s="533" t="s">
        <v>194</v>
      </c>
      <c r="I583" s="534">
        <v>3700</v>
      </c>
      <c r="J583" s="534">
        <v>510.94973735999997</v>
      </c>
      <c r="K583" s="535">
        <v>3189.0502626400003</v>
      </c>
      <c r="L583" s="532">
        <v>0.13809452361081082</v>
      </c>
      <c r="M583" s="6"/>
      <c r="N583" s="31"/>
      <c r="O583" s="31"/>
      <c r="P583" s="56"/>
      <c r="Q583" s="56"/>
      <c r="R583" s="56"/>
      <c r="S583" s="56"/>
      <c r="T583" s="291"/>
      <c r="U583" s="292"/>
      <c r="V583" s="414"/>
      <c r="W583" s="414"/>
      <c r="X583" s="414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30" t="s">
        <v>194</v>
      </c>
      <c r="C584" s="531">
        <v>700</v>
      </c>
      <c r="D584" s="531">
        <v>14.2</v>
      </c>
      <c r="E584" s="531">
        <v>685.8</v>
      </c>
      <c r="F584" s="532">
        <v>2.0285714285714285E-2</v>
      </c>
      <c r="G584" s="41"/>
      <c r="H584" s="530" t="s">
        <v>317</v>
      </c>
      <c r="I584" s="152">
        <v>7100</v>
      </c>
      <c r="J584" s="152">
        <v>910.86509853999996</v>
      </c>
      <c r="K584" s="536">
        <v>6189.13490146</v>
      </c>
      <c r="L584" s="532">
        <v>0.12829085894929576</v>
      </c>
      <c r="M584" s="6"/>
      <c r="N584" s="31"/>
      <c r="O584" s="31"/>
      <c r="P584" s="56"/>
      <c r="Q584" s="56"/>
      <c r="R584" s="56"/>
      <c r="S584" s="56"/>
      <c r="T584" s="291"/>
      <c r="U584" s="292"/>
      <c r="V584" s="414"/>
      <c r="W584" s="414"/>
      <c r="X584" s="414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30" t="s">
        <v>315</v>
      </c>
      <c r="C585" s="531">
        <v>3800</v>
      </c>
      <c r="D585" s="531">
        <v>415.03</v>
      </c>
      <c r="E585" s="531">
        <v>3384.9700000000003</v>
      </c>
      <c r="F585" s="532">
        <v>0.10921842105263158</v>
      </c>
      <c r="G585" s="41"/>
      <c r="H585" s="530" t="s">
        <v>197</v>
      </c>
      <c r="I585" s="152">
        <v>4000</v>
      </c>
      <c r="J585" s="152">
        <v>0</v>
      </c>
      <c r="K585" s="536">
        <v>4000</v>
      </c>
      <c r="L585" s="532">
        <v>0</v>
      </c>
      <c r="M585" s="6"/>
      <c r="N585" s="31"/>
      <c r="O585" s="31"/>
      <c r="P585" s="56"/>
      <c r="Q585" s="56"/>
      <c r="R585" s="56"/>
      <c r="S585" s="56"/>
      <c r="T585" s="291"/>
      <c r="U585" s="292"/>
      <c r="V585" s="414"/>
      <c r="W585" s="414"/>
      <c r="X585" s="414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30" t="s">
        <v>316</v>
      </c>
      <c r="C586" s="531">
        <v>6800</v>
      </c>
      <c r="D586" s="531">
        <v>414.69</v>
      </c>
      <c r="E586" s="531">
        <v>6385.31</v>
      </c>
      <c r="F586" s="532">
        <v>6.0983823529411764E-2</v>
      </c>
      <c r="G586" s="41"/>
      <c r="H586" s="530" t="s">
        <v>195</v>
      </c>
      <c r="I586" s="152">
        <v>100</v>
      </c>
      <c r="J586" s="152">
        <v>0</v>
      </c>
      <c r="K586" s="536">
        <v>100</v>
      </c>
      <c r="L586" s="532">
        <v>0</v>
      </c>
      <c r="M586" s="6"/>
      <c r="N586" s="31"/>
      <c r="O586" s="31"/>
      <c r="P586" s="56"/>
      <c r="Q586" s="56"/>
      <c r="R586" s="56"/>
      <c r="S586" s="56"/>
      <c r="T586" s="291"/>
      <c r="U586" s="292"/>
      <c r="V586" s="414"/>
      <c r="W586" s="414"/>
      <c r="X586" s="414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30" t="s">
        <v>317</v>
      </c>
      <c r="C587" s="531">
        <v>16500</v>
      </c>
      <c r="D587" s="531">
        <v>1788.8600000000001</v>
      </c>
      <c r="E587" s="531">
        <v>14711.14</v>
      </c>
      <c r="F587" s="532">
        <v>0.10841575757575758</v>
      </c>
      <c r="G587" s="41"/>
      <c r="H587" s="530" t="s">
        <v>318</v>
      </c>
      <c r="I587" s="152">
        <v>500</v>
      </c>
      <c r="J587" s="152">
        <v>0</v>
      </c>
      <c r="K587" s="536">
        <v>500</v>
      </c>
      <c r="L587" s="532">
        <v>0</v>
      </c>
      <c r="M587" s="6"/>
      <c r="N587" s="31"/>
      <c r="O587" s="31"/>
      <c r="P587" s="56"/>
      <c r="Q587" s="56"/>
      <c r="R587" s="56"/>
      <c r="S587" s="56"/>
      <c r="T587" s="291"/>
      <c r="U587" s="292"/>
      <c r="V587" s="414"/>
      <c r="W587" s="414"/>
      <c r="X587" s="414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30" t="s">
        <v>195</v>
      </c>
      <c r="C588" s="531">
        <v>1700</v>
      </c>
      <c r="D588" s="531">
        <v>176.488</v>
      </c>
      <c r="E588" s="531">
        <v>1523.5119999999999</v>
      </c>
      <c r="F588" s="532">
        <v>0.10381647058823529</v>
      </c>
      <c r="G588" s="41"/>
      <c r="H588" s="537" t="s">
        <v>319</v>
      </c>
      <c r="I588" s="538">
        <v>28919.189798490566</v>
      </c>
      <c r="J588" s="538">
        <v>2379.6045409500002</v>
      </c>
      <c r="K588" s="539">
        <v>26539.585257540566</v>
      </c>
      <c r="L588" s="532">
        <v>8.2284619919545721E-2</v>
      </c>
      <c r="M588" s="6"/>
      <c r="N588" s="31"/>
      <c r="O588" s="31"/>
      <c r="P588" s="56"/>
      <c r="Q588" s="56"/>
      <c r="R588" s="56"/>
      <c r="S588" s="56"/>
      <c r="T588" s="291"/>
      <c r="U588" s="292"/>
      <c r="V588" s="414"/>
      <c r="W588" s="414"/>
      <c r="X588" s="414"/>
      <c r="Y588" s="6"/>
      <c r="Z588" s="26"/>
      <c r="AA588" s="34"/>
      <c r="AB588" s="7"/>
      <c r="AC588" s="7"/>
      <c r="AD588" s="6"/>
      <c r="AE588" s="6"/>
      <c r="AF588" s="26"/>
    </row>
    <row r="589" spans="1:32" ht="49.5" customHeight="1" thickBot="1" x14ac:dyDescent="0.25">
      <c r="A589" s="26"/>
      <c r="B589" s="537" t="s">
        <v>350</v>
      </c>
      <c r="C589" s="540">
        <v>30478.784697735842</v>
      </c>
      <c r="D589" s="540">
        <v>2011.8240000000001</v>
      </c>
      <c r="E589" s="540">
        <v>28466.960697735842</v>
      </c>
      <c r="F589" s="532">
        <v>6.600735626277944E-2</v>
      </c>
      <c r="G589" s="541"/>
      <c r="H589" s="527" t="s">
        <v>364</v>
      </c>
      <c r="I589" s="542">
        <f>SUM(I583:I588)</f>
        <v>44319.189798490566</v>
      </c>
      <c r="J589" s="542">
        <f>SUM(J583:J588)</f>
        <v>3801.4193768499999</v>
      </c>
      <c r="K589" s="543">
        <f>SUM(K583:K588)</f>
        <v>40517.770421640569</v>
      </c>
      <c r="L589" s="544">
        <f>J589/I589</f>
        <v>8.5773665857480766E-2</v>
      </c>
      <c r="M589" s="6"/>
      <c r="N589" s="31"/>
      <c r="O589" s="31"/>
      <c r="P589" s="56"/>
      <c r="Q589" s="56"/>
      <c r="R589" s="56"/>
      <c r="S589" s="56"/>
      <c r="T589" s="291"/>
      <c r="U589" s="292"/>
      <c r="V589" s="414"/>
      <c r="W589" s="414"/>
      <c r="X589" s="414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27" t="s">
        <v>351</v>
      </c>
      <c r="C590" s="566">
        <f>SUM(C583:C589)</f>
        <v>66478.784697735842</v>
      </c>
      <c r="D590" s="566">
        <f>SUM(D583:D589)</f>
        <v>5222.51</v>
      </c>
      <c r="E590" s="566">
        <f>SUM(E583:E589)</f>
        <v>61256.27469773584</v>
      </c>
      <c r="F590" s="544">
        <f>D590/C590</f>
        <v>7.8559047427620474E-2</v>
      </c>
      <c r="G590" s="41"/>
      <c r="H590" s="84"/>
      <c r="I590" s="545"/>
      <c r="J590" s="545"/>
      <c r="K590" s="546"/>
      <c r="L590" s="547"/>
      <c r="M590" s="149"/>
      <c r="N590" s="88"/>
      <c r="O590" s="88"/>
      <c r="P590" s="523"/>
      <c r="Q590" s="559"/>
      <c r="R590" s="559"/>
      <c r="S590" s="559"/>
      <c r="T590" s="367"/>
      <c r="U590" s="416"/>
      <c r="V590" s="417"/>
      <c r="W590" s="417"/>
      <c r="X590" s="417"/>
      <c r="Y590" s="149"/>
      <c r="Z590" s="30"/>
      <c r="AA590" s="150"/>
      <c r="AB590" s="151"/>
      <c r="AC590" s="151"/>
      <c r="AD590" s="149"/>
      <c r="AE590" s="149"/>
      <c r="AF590" s="30"/>
    </row>
    <row r="591" spans="1:32" x14ac:dyDescent="0.2">
      <c r="A591" s="26"/>
      <c r="B591" s="522" t="s">
        <v>393</v>
      </c>
      <c r="D591" s="29"/>
      <c r="G591" s="41"/>
      <c r="H591" s="6"/>
      <c r="I591" s="548"/>
      <c r="J591" s="34"/>
      <c r="K591" s="7"/>
      <c r="L591" s="475"/>
      <c r="M591" s="475"/>
      <c r="N591" s="31"/>
      <c r="O591" s="31"/>
      <c r="P591" s="56"/>
      <c r="Q591" s="56"/>
      <c r="R591" s="56"/>
      <c r="S591" s="56"/>
      <c r="T591" s="291"/>
      <c r="U591" s="292"/>
      <c r="V591" s="414"/>
      <c r="W591" s="414"/>
      <c r="X591" s="414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70"/>
      <c r="D592" s="571"/>
      <c r="E592" s="480"/>
      <c r="F592" s="572"/>
      <c r="G592" s="573"/>
      <c r="H592" s="574"/>
      <c r="I592" s="575"/>
      <c r="J592" s="576"/>
      <c r="K592" s="7"/>
      <c r="L592" s="475"/>
      <c r="M592" s="6"/>
      <c r="N592" s="31"/>
      <c r="O592" s="31"/>
      <c r="P592" s="56"/>
      <c r="Q592" s="56"/>
      <c r="R592" s="56"/>
      <c r="S592" s="56"/>
      <c r="T592" s="291"/>
      <c r="U592" s="292"/>
      <c r="V592" s="414"/>
      <c r="W592" s="414"/>
      <c r="X592" s="414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75"/>
      <c r="M593" s="6"/>
      <c r="N593" s="31"/>
      <c r="O593" s="31"/>
      <c r="P593" s="56"/>
      <c r="Q593" s="56"/>
      <c r="R593" s="56"/>
      <c r="S593" s="56"/>
      <c r="T593" s="291"/>
      <c r="U593" s="292"/>
      <c r="V593" s="414"/>
      <c r="W593" s="414"/>
      <c r="X593" s="414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75"/>
      <c r="M594" s="6"/>
      <c r="N594" s="31"/>
      <c r="O594" s="31"/>
      <c r="P594" s="56"/>
      <c r="Q594" s="56"/>
      <c r="R594" s="56"/>
      <c r="S594" s="56"/>
      <c r="T594" s="291"/>
      <c r="U594" s="292"/>
      <c r="V594" s="414"/>
      <c r="W594" s="414"/>
      <c r="X594" s="414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75"/>
      <c r="M595" s="6"/>
      <c r="N595" s="31"/>
      <c r="O595" s="31"/>
      <c r="P595" s="56"/>
      <c r="Q595" s="56"/>
      <c r="R595" s="56"/>
      <c r="S595" s="56"/>
      <c r="T595" s="291"/>
      <c r="U595" s="292"/>
      <c r="V595" s="414"/>
      <c r="W595" s="414"/>
      <c r="X595" s="414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75"/>
      <c r="M596" s="6"/>
      <c r="N596" s="31"/>
      <c r="O596" s="31"/>
      <c r="P596" s="56"/>
      <c r="Q596" s="56"/>
      <c r="R596" s="56"/>
      <c r="S596" s="56"/>
      <c r="T596" s="291"/>
      <c r="U596" s="292"/>
      <c r="V596" s="414"/>
      <c r="W596" s="414"/>
      <c r="X596" s="414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75"/>
      <c r="M597" s="6"/>
      <c r="N597" s="31"/>
      <c r="O597" s="31"/>
      <c r="P597" s="56"/>
      <c r="Q597" s="56"/>
      <c r="R597" s="56"/>
      <c r="S597" s="56"/>
      <c r="T597" s="291"/>
      <c r="U597" s="292"/>
      <c r="V597" s="414"/>
      <c r="W597" s="414"/>
      <c r="X597" s="414"/>
    </row>
    <row r="598" spans="1:32" x14ac:dyDescent="0.2">
      <c r="A598" s="26"/>
      <c r="F598" s="23"/>
      <c r="G598" s="41"/>
      <c r="H598" s="6"/>
      <c r="I598" s="26"/>
      <c r="J598" s="34"/>
      <c r="K598" s="7"/>
      <c r="L598" s="475"/>
      <c r="M598" s="6"/>
      <c r="N598" s="31"/>
      <c r="O598" s="31"/>
      <c r="P598" s="56"/>
      <c r="Q598" s="56"/>
      <c r="R598" s="56"/>
      <c r="S598" s="56"/>
      <c r="T598" s="291"/>
      <c r="U598" s="292"/>
      <c r="V598" s="414"/>
      <c r="W598" s="414"/>
      <c r="X598" s="414"/>
    </row>
    <row r="599" spans="1:32" x14ac:dyDescent="0.2">
      <c r="F599" s="23"/>
      <c r="G599" s="41"/>
      <c r="H599" s="6"/>
      <c r="I599" s="26"/>
      <c r="J599" s="34"/>
      <c r="K599" s="7"/>
      <c r="L599" s="475"/>
      <c r="M599" s="28"/>
      <c r="N599" s="31"/>
      <c r="O599" s="31"/>
      <c r="P599" s="56"/>
      <c r="Q599" s="56"/>
      <c r="R599" s="56"/>
      <c r="S599" s="56"/>
      <c r="T599" s="291"/>
      <c r="U599" s="292"/>
      <c r="V599" s="414"/>
      <c r="W599" s="414"/>
      <c r="X599" s="414"/>
    </row>
    <row r="600" spans="1:32" x14ac:dyDescent="0.2">
      <c r="F600" s="23"/>
      <c r="G600" s="41"/>
      <c r="H600" s="6"/>
      <c r="I600" s="26"/>
      <c r="J600" s="34"/>
      <c r="K600" s="7"/>
      <c r="L600" s="475"/>
      <c r="M600" s="28"/>
      <c r="N600" s="31"/>
      <c r="O600" s="31"/>
      <c r="P600" s="56"/>
      <c r="Q600" s="56"/>
      <c r="R600" s="56"/>
      <c r="S600" s="56"/>
      <c r="T600" s="291"/>
      <c r="U600" s="292"/>
      <c r="V600" s="414"/>
      <c r="W600" s="414"/>
      <c r="X600" s="414"/>
    </row>
    <row r="601" spans="1:32" x14ac:dyDescent="0.2">
      <c r="F601" s="23"/>
      <c r="G601" s="41"/>
      <c r="H601" s="6"/>
      <c r="I601" s="26"/>
      <c r="J601" s="34"/>
      <c r="K601" s="7"/>
      <c r="L601" s="475"/>
      <c r="M601" s="28"/>
      <c r="N601" s="31"/>
      <c r="O601" s="31"/>
      <c r="P601" s="56"/>
      <c r="Q601" s="56"/>
      <c r="R601" s="56"/>
      <c r="S601" s="56"/>
      <c r="T601" s="291"/>
      <c r="U601" s="292"/>
      <c r="V601" s="414"/>
      <c r="W601" s="414"/>
      <c r="X601" s="414"/>
    </row>
    <row r="602" spans="1:32" x14ac:dyDescent="0.2">
      <c r="F602" s="23"/>
      <c r="G602" s="41"/>
      <c r="H602" s="6"/>
      <c r="I602" s="26"/>
      <c r="J602" s="34"/>
      <c r="K602" s="7"/>
      <c r="L602" s="475"/>
      <c r="M602" s="28"/>
      <c r="N602" s="31"/>
      <c r="O602" s="31"/>
      <c r="P602" s="56"/>
      <c r="Q602" s="56"/>
      <c r="R602" s="56"/>
      <c r="S602" s="56"/>
      <c r="T602" s="291"/>
      <c r="U602" s="292"/>
      <c r="V602" s="414"/>
      <c r="W602" s="414"/>
      <c r="X602" s="414"/>
    </row>
    <row r="603" spans="1:32" x14ac:dyDescent="0.2">
      <c r="F603" s="23"/>
      <c r="G603" s="41"/>
      <c r="H603" s="6"/>
      <c r="I603" s="26"/>
      <c r="J603" s="34"/>
      <c r="K603" s="7"/>
      <c r="L603" s="475"/>
      <c r="M603" s="28"/>
      <c r="N603" s="31"/>
      <c r="O603" s="31"/>
      <c r="P603" s="56"/>
      <c r="Q603" s="56"/>
      <c r="R603" s="56"/>
      <c r="S603" s="56"/>
      <c r="T603" s="291"/>
      <c r="U603" s="292"/>
      <c r="V603" s="414"/>
      <c r="W603" s="414"/>
      <c r="X603" s="414"/>
    </row>
    <row r="604" spans="1:32" x14ac:dyDescent="0.2">
      <c r="F604" s="23"/>
      <c r="G604" s="41"/>
      <c r="H604" s="6"/>
      <c r="I604" s="26"/>
      <c r="J604" s="34"/>
      <c r="K604" s="7"/>
      <c r="L604" s="475"/>
      <c r="M604" s="28"/>
      <c r="N604" s="31"/>
      <c r="O604" s="31"/>
      <c r="P604" s="56"/>
      <c r="Q604" s="56"/>
      <c r="R604" s="56"/>
      <c r="S604" s="56"/>
      <c r="T604" s="291"/>
      <c r="U604" s="292"/>
      <c r="V604" s="414"/>
      <c r="W604" s="414"/>
      <c r="X604" s="414"/>
    </row>
    <row r="605" spans="1:32" x14ac:dyDescent="0.2">
      <c r="F605" s="23"/>
      <c r="G605" s="41"/>
      <c r="H605" s="6"/>
      <c r="I605" s="26"/>
      <c r="J605" s="34"/>
      <c r="K605" s="7"/>
      <c r="L605" s="475"/>
      <c r="M605" s="28"/>
      <c r="N605" s="31"/>
      <c r="O605" s="31"/>
      <c r="P605" s="56"/>
      <c r="Q605" s="56"/>
      <c r="R605" s="56"/>
      <c r="S605" s="56"/>
      <c r="T605" s="291"/>
      <c r="U605" s="292"/>
      <c r="V605" s="414"/>
      <c r="W605" s="414"/>
      <c r="X605" s="414"/>
    </row>
    <row r="606" spans="1:32" x14ac:dyDescent="0.2">
      <c r="F606" s="23"/>
      <c r="G606" s="41"/>
      <c r="H606" s="6"/>
      <c r="I606" s="26"/>
      <c r="J606" s="34"/>
      <c r="K606" s="7"/>
      <c r="L606" s="475"/>
      <c r="M606" s="28"/>
      <c r="N606" s="31"/>
      <c r="O606" s="31"/>
      <c r="P606" s="56"/>
      <c r="Q606" s="56"/>
      <c r="R606" s="56"/>
      <c r="S606" s="56"/>
      <c r="T606" s="291"/>
      <c r="U606" s="292"/>
      <c r="V606" s="414"/>
      <c r="W606" s="414"/>
      <c r="X606" s="414"/>
    </row>
    <row r="607" spans="1:32" x14ac:dyDescent="0.2">
      <c r="F607" s="23"/>
      <c r="G607" s="41"/>
      <c r="H607" s="6"/>
      <c r="I607" s="26"/>
      <c r="J607" s="34"/>
      <c r="K607" s="7"/>
      <c r="L607" s="475"/>
      <c r="M607" s="28"/>
      <c r="N607" s="31"/>
      <c r="O607" s="31"/>
      <c r="P607" s="56"/>
      <c r="Q607" s="56"/>
      <c r="R607" s="56"/>
      <c r="S607" s="56"/>
      <c r="T607" s="291"/>
      <c r="U607" s="292"/>
      <c r="V607" s="414"/>
      <c r="W607" s="414"/>
      <c r="X607" s="414"/>
    </row>
    <row r="608" spans="1:32" x14ac:dyDescent="0.2">
      <c r="F608" s="23"/>
      <c r="G608" s="41"/>
      <c r="H608" s="6"/>
      <c r="I608" s="26"/>
      <c r="J608" s="34"/>
      <c r="K608" s="7"/>
      <c r="L608" s="475"/>
      <c r="M608" s="28"/>
      <c r="N608" s="31"/>
      <c r="O608" s="31"/>
      <c r="P608" s="56"/>
      <c r="Q608" s="56"/>
      <c r="R608" s="56"/>
      <c r="S608" s="56"/>
      <c r="T608" s="291"/>
      <c r="U608" s="292"/>
      <c r="V608" s="414"/>
      <c r="W608" s="414"/>
      <c r="X608" s="414"/>
    </row>
    <row r="609" spans="2:24" x14ac:dyDescent="0.2">
      <c r="F609" s="23"/>
      <c r="G609" s="41"/>
      <c r="H609" s="6"/>
      <c r="I609" s="26"/>
      <c r="J609" s="34"/>
      <c r="K609" s="7"/>
      <c r="L609" s="475"/>
      <c r="M609" s="28"/>
      <c r="N609" s="31"/>
      <c r="O609" s="31"/>
      <c r="P609" s="56"/>
      <c r="Q609" s="56"/>
      <c r="R609" s="56"/>
      <c r="S609" s="56"/>
      <c r="T609" s="291"/>
      <c r="U609" s="292"/>
      <c r="V609" s="414"/>
      <c r="W609" s="414"/>
      <c r="X609" s="414"/>
    </row>
    <row r="610" spans="2:24" ht="3" customHeight="1" x14ac:dyDescent="0.2">
      <c r="F610" s="23"/>
      <c r="G610" s="41"/>
      <c r="H610" s="6"/>
      <c r="I610" s="26"/>
      <c r="J610" s="34"/>
      <c r="K610" s="7"/>
      <c r="L610" s="475"/>
      <c r="M610" s="28"/>
      <c r="N610" s="31"/>
      <c r="O610" s="31"/>
      <c r="P610" s="56"/>
      <c r="Q610" s="56"/>
      <c r="R610" s="56"/>
      <c r="S610" s="56"/>
      <c r="T610" s="291"/>
      <c r="U610" s="292"/>
      <c r="V610" s="414"/>
      <c r="W610" s="414"/>
      <c r="X610" s="414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75"/>
      <c r="M611" s="28"/>
      <c r="N611" s="31"/>
      <c r="O611" s="31"/>
      <c r="P611" s="56"/>
      <c r="Q611" s="56"/>
      <c r="R611" s="56"/>
      <c r="S611" s="56"/>
      <c r="T611" s="291"/>
      <c r="U611" s="292"/>
      <c r="V611" s="414"/>
      <c r="W611" s="414"/>
      <c r="X611" s="414"/>
    </row>
    <row r="613" spans="2:24" x14ac:dyDescent="0.2">
      <c r="B613" s="622" t="s">
        <v>389</v>
      </c>
      <c r="C613" s="622"/>
      <c r="D613" s="622"/>
      <c r="E613" s="622"/>
      <c r="F613" s="622"/>
    </row>
    <row r="615" spans="2:24" ht="15" customHeight="1" x14ac:dyDescent="0.2">
      <c r="B615" s="650" t="s">
        <v>387</v>
      </c>
      <c r="C615" s="652" t="s">
        <v>386</v>
      </c>
      <c r="D615" s="652"/>
      <c r="E615" s="652" t="s">
        <v>235</v>
      </c>
      <c r="F615" s="652"/>
    </row>
    <row r="616" spans="2:24" x14ac:dyDescent="0.2">
      <c r="B616" s="651"/>
      <c r="C616" s="285" t="s">
        <v>59</v>
      </c>
      <c r="D616" s="551" t="s">
        <v>44</v>
      </c>
      <c r="E616" s="285" t="s">
        <v>59</v>
      </c>
      <c r="F616" s="551" t="s">
        <v>44</v>
      </c>
    </row>
    <row r="617" spans="2:24" ht="12.75" hidden="1" customHeight="1" x14ac:dyDescent="0.2">
      <c r="B617" s="550" t="s">
        <v>208</v>
      </c>
      <c r="C617" s="249"/>
      <c r="D617" s="250"/>
      <c r="E617" s="251"/>
      <c r="F617" s="252"/>
      <c r="G617" s="23"/>
      <c r="P617" s="23"/>
      <c r="Q617" s="23"/>
      <c r="R617" s="23"/>
      <c r="S617" s="23"/>
      <c r="T617" s="289"/>
    </row>
    <row r="618" spans="2:24" ht="25.5" hidden="1" x14ac:dyDescent="0.2">
      <c r="B618" s="556" t="s">
        <v>209</v>
      </c>
      <c r="C618" s="249"/>
      <c r="D618" s="250"/>
      <c r="E618" s="251"/>
      <c r="F618" s="252"/>
    </row>
    <row r="619" spans="2:24" ht="51" hidden="1" x14ac:dyDescent="0.2">
      <c r="B619" s="550" t="s">
        <v>277</v>
      </c>
      <c r="C619" s="249"/>
      <c r="D619" s="250"/>
      <c r="E619" s="251"/>
      <c r="F619" s="252"/>
    </row>
    <row r="620" spans="2:24" ht="25.5" x14ac:dyDescent="0.2">
      <c r="B620" s="550" t="s">
        <v>210</v>
      </c>
      <c r="C620" s="249">
        <v>1</v>
      </c>
      <c r="D620" s="250">
        <v>5.0449999999999999</v>
      </c>
      <c r="E620" s="251">
        <v>0</v>
      </c>
      <c r="F620" s="252"/>
    </row>
    <row r="621" spans="2:24" ht="25.5" hidden="1" x14ac:dyDescent="0.2">
      <c r="B621" s="556" t="s">
        <v>388</v>
      </c>
      <c r="C621" s="249"/>
      <c r="D621" s="250"/>
      <c r="E621" s="251"/>
      <c r="F621" s="252"/>
    </row>
    <row r="622" spans="2:24" ht="38.25" hidden="1" x14ac:dyDescent="0.2">
      <c r="B622" s="550" t="s">
        <v>212</v>
      </c>
      <c r="C622" s="249"/>
      <c r="D622" s="250"/>
      <c r="E622" s="251"/>
      <c r="F622" s="252"/>
    </row>
    <row r="623" spans="2:24" ht="38.25" hidden="1" x14ac:dyDescent="0.2">
      <c r="B623" s="550" t="s">
        <v>213</v>
      </c>
      <c r="C623" s="249"/>
      <c r="D623" s="250"/>
      <c r="E623" s="249"/>
      <c r="F623" s="252"/>
    </row>
    <row r="624" spans="2:24" ht="38.25" hidden="1" x14ac:dyDescent="0.2">
      <c r="B624" s="550" t="s">
        <v>311</v>
      </c>
      <c r="C624" s="281"/>
      <c r="D624" s="282"/>
      <c r="E624" s="281"/>
      <c r="F624" s="252"/>
    </row>
    <row r="625" spans="2:6" hidden="1" x14ac:dyDescent="0.2">
      <c r="B625" s="550" t="s">
        <v>278</v>
      </c>
      <c r="C625" s="251"/>
      <c r="D625" s="252"/>
      <c r="E625" s="251"/>
      <c r="F625" s="252"/>
    </row>
    <row r="626" spans="2:6" x14ac:dyDescent="0.2">
      <c r="B626" s="552" t="s">
        <v>276</v>
      </c>
      <c r="C626" s="553">
        <f>SUM(C617:C625)</f>
        <v>1</v>
      </c>
      <c r="D626" s="555">
        <f>SUM(D617:D625)</f>
        <v>5.0449999999999999</v>
      </c>
      <c r="E626" s="553">
        <f>SUM(E617:E625)</f>
        <v>0</v>
      </c>
      <c r="F626" s="554">
        <f>SUM(F617:F625)</f>
        <v>0</v>
      </c>
    </row>
  </sheetData>
  <mergeCells count="103">
    <mergeCell ref="P432:P433"/>
    <mergeCell ref="U432:V432"/>
    <mergeCell ref="B519:B520"/>
    <mergeCell ref="C519:C520"/>
    <mergeCell ref="D519:D520"/>
    <mergeCell ref="E519:E520"/>
    <mergeCell ref="G517:J517"/>
    <mergeCell ref="G518:J518"/>
    <mergeCell ref="M205:N205"/>
    <mergeCell ref="M206:N206"/>
    <mergeCell ref="H519:H520"/>
    <mergeCell ref="I519:I520"/>
    <mergeCell ref="J519:J520"/>
    <mergeCell ref="K205:L205"/>
    <mergeCell ref="K206:L206"/>
    <mergeCell ref="G206:H206"/>
    <mergeCell ref="G519:G520"/>
    <mergeCell ref="B336:G336"/>
    <mergeCell ref="O206:P206"/>
    <mergeCell ref="B615:B616"/>
    <mergeCell ref="C615:D615"/>
    <mergeCell ref="E615:F615"/>
    <mergeCell ref="B580:E580"/>
    <mergeCell ref="C338:D338"/>
    <mergeCell ref="K434:L434"/>
    <mergeCell ref="M434:N434"/>
    <mergeCell ref="E338:F338"/>
    <mergeCell ref="B382:C382"/>
    <mergeCell ref="C433:H433"/>
    <mergeCell ref="K433:N433"/>
    <mergeCell ref="B431:D431"/>
    <mergeCell ref="B407:C407"/>
    <mergeCell ref="B361:F361"/>
    <mergeCell ref="B517:E517"/>
    <mergeCell ref="B518:E518"/>
    <mergeCell ref="H551:H552"/>
    <mergeCell ref="I551:I552"/>
    <mergeCell ref="B549:E549"/>
    <mergeCell ref="B550:E550"/>
    <mergeCell ref="G549:J549"/>
    <mergeCell ref="G550:J550"/>
    <mergeCell ref="D551:D552"/>
    <mergeCell ref="B613:F613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B29:D29"/>
    <mergeCell ref="B11:D11"/>
    <mergeCell ref="C169:D169"/>
    <mergeCell ref="E169:F169"/>
    <mergeCell ref="B213:D213"/>
    <mergeCell ref="B49:D49"/>
    <mergeCell ref="C206:D206"/>
    <mergeCell ref="E206:F206"/>
    <mergeCell ref="AA169:AB169"/>
    <mergeCell ref="AC169:AD169"/>
    <mergeCell ref="W169:X169"/>
    <mergeCell ref="U169:V169"/>
    <mergeCell ref="Z338:AC338"/>
    <mergeCell ref="AE206:AG206"/>
    <mergeCell ref="AI206:AK206"/>
    <mergeCell ref="AF317:AG317"/>
    <mergeCell ref="AF320:AG320"/>
    <mergeCell ref="AF323:AG323"/>
    <mergeCell ref="AF314:AG314"/>
    <mergeCell ref="U338:X338"/>
    <mergeCell ref="Y169:Z169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E551:E552"/>
    <mergeCell ref="B551:B552"/>
    <mergeCell ref="C551:C552"/>
    <mergeCell ref="J551:J552"/>
    <mergeCell ref="G551:G552"/>
    <mergeCell ref="K169:L169"/>
    <mergeCell ref="B66:D66"/>
    <mergeCell ref="B75:D75"/>
    <mergeCell ref="C76:D76"/>
    <mergeCell ref="C77:D77"/>
    <mergeCell ref="B167:D167"/>
    <mergeCell ref="B203:D203"/>
    <mergeCell ref="B183:D183"/>
    <mergeCell ref="F183:I183"/>
  </mergeCells>
  <phoneticPr fontId="205" type="noConversion"/>
  <printOptions horizontalCentered="1"/>
  <pageMargins left="0.23622047244094491" right="0.23622047244094491" top="0.74803149606299213" bottom="0.74803149606299213" header="0.31496062992125984" footer="0.31496062992125984"/>
  <pageSetup scale="44" fitToHeight="0" orientation="portrait" r:id="rId1"/>
  <headerFooter alignWithMargins="0">
    <oddFooter>Página &amp;P</oddFooter>
  </headerFooter>
  <rowBreaks count="10" manualBreakCount="10">
    <brk id="63" max="15" man="1"/>
    <brk id="108" max="15" man="1"/>
    <brk id="151" max="15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067"/>
  <sheetViews>
    <sheetView topLeftCell="B340" zoomScaleNormal="100" workbookViewId="0">
      <selection activeCell="I395" sqref="I395"/>
    </sheetView>
  </sheetViews>
  <sheetFormatPr baseColWidth="10" defaultRowHeight="15" x14ac:dyDescent="0.25"/>
  <cols>
    <col min="1" max="2" width="11.42578125" style="502"/>
    <col min="3" max="3" width="20.28515625" style="502" customWidth="1"/>
    <col min="4" max="4" width="25.42578125" style="502" customWidth="1"/>
    <col min="5" max="5" width="31.5703125" style="502" customWidth="1"/>
    <col min="6" max="6" width="15.85546875" style="502" customWidth="1"/>
    <col min="7" max="7" width="16.42578125" style="502" bestFit="1" customWidth="1"/>
    <col min="8" max="9" width="11.42578125" style="502"/>
    <col min="10" max="11" width="0" style="502" hidden="1" customWidth="1"/>
    <col min="12" max="16384" width="11.42578125" style="502"/>
  </cols>
  <sheetData>
    <row r="1" spans="2:11" x14ac:dyDescent="0.25">
      <c r="B1" s="500" t="s">
        <v>74</v>
      </c>
      <c r="C1" s="500" t="s">
        <v>342</v>
      </c>
      <c r="D1" s="500" t="s">
        <v>343</v>
      </c>
      <c r="E1" s="500" t="s">
        <v>344</v>
      </c>
      <c r="F1" s="500" t="s">
        <v>250</v>
      </c>
      <c r="G1" s="500" t="s">
        <v>251</v>
      </c>
      <c r="H1" s="500" t="s">
        <v>252</v>
      </c>
      <c r="I1" s="500" t="s">
        <v>253</v>
      </c>
      <c r="J1" s="500"/>
      <c r="K1" s="500"/>
    </row>
    <row r="2" spans="2:11" x14ac:dyDescent="0.25">
      <c r="B2" s="605">
        <v>4</v>
      </c>
      <c r="C2" s="605" t="s">
        <v>132</v>
      </c>
      <c r="D2" s="605" t="s">
        <v>308</v>
      </c>
      <c r="E2" s="605" t="s">
        <v>94</v>
      </c>
      <c r="F2" s="605">
        <v>20696494.003333334</v>
      </c>
      <c r="G2" s="605">
        <v>20846494.003333334</v>
      </c>
      <c r="H2" s="605"/>
      <c r="I2" s="605">
        <v>3</v>
      </c>
      <c r="K2" s="468"/>
    </row>
    <row r="3" spans="2:11" x14ac:dyDescent="0.25">
      <c r="B3" s="605">
        <v>4</v>
      </c>
      <c r="C3" s="605" t="s">
        <v>11</v>
      </c>
      <c r="D3" s="605" t="s">
        <v>103</v>
      </c>
      <c r="E3" s="605" t="s">
        <v>104</v>
      </c>
      <c r="F3" s="605">
        <v>13532574.5</v>
      </c>
      <c r="G3" s="605">
        <v>13532574.5</v>
      </c>
      <c r="H3" s="605"/>
      <c r="I3" s="605">
        <v>1</v>
      </c>
      <c r="K3" s="468"/>
    </row>
    <row r="4" spans="2:11" x14ac:dyDescent="0.25">
      <c r="B4" s="605">
        <v>4</v>
      </c>
      <c r="C4" s="605" t="s">
        <v>12</v>
      </c>
      <c r="D4" s="605" t="s">
        <v>374</v>
      </c>
      <c r="E4" s="605" t="s">
        <v>83</v>
      </c>
      <c r="F4" s="605">
        <v>18226446.260000002</v>
      </c>
      <c r="G4" s="605">
        <v>18271707.510000002</v>
      </c>
      <c r="H4" s="605"/>
      <c r="I4" s="605">
        <v>1</v>
      </c>
      <c r="K4" s="468"/>
    </row>
    <row r="5" spans="2:11" x14ac:dyDescent="0.25">
      <c r="B5" s="605">
        <v>4</v>
      </c>
      <c r="C5" s="605" t="s">
        <v>12</v>
      </c>
      <c r="D5" s="605" t="s">
        <v>137</v>
      </c>
      <c r="E5" s="605" t="s">
        <v>437</v>
      </c>
      <c r="F5" s="605">
        <v>19691912.5</v>
      </c>
      <c r="G5" s="605">
        <v>19691912.5</v>
      </c>
      <c r="H5" s="605"/>
      <c r="I5" s="605">
        <v>1</v>
      </c>
      <c r="K5" s="468"/>
    </row>
    <row r="6" spans="2:11" x14ac:dyDescent="0.25">
      <c r="B6" s="605">
        <v>4</v>
      </c>
      <c r="C6" s="605" t="s">
        <v>12</v>
      </c>
      <c r="D6" s="605" t="s">
        <v>84</v>
      </c>
      <c r="E6" s="605" t="s">
        <v>368</v>
      </c>
      <c r="F6" s="605">
        <v>15199017.5</v>
      </c>
      <c r="G6" s="605">
        <v>15199017.5</v>
      </c>
      <c r="H6" s="605"/>
      <c r="I6" s="605">
        <v>2</v>
      </c>
      <c r="K6" s="468"/>
    </row>
    <row r="7" spans="2:11" x14ac:dyDescent="0.25">
      <c r="B7" s="605">
        <v>4</v>
      </c>
      <c r="C7" s="605" t="s">
        <v>12</v>
      </c>
      <c r="D7" s="605" t="s">
        <v>84</v>
      </c>
      <c r="E7" s="605" t="s">
        <v>378</v>
      </c>
      <c r="F7" s="605">
        <v>15790038.699999999</v>
      </c>
      <c r="G7" s="605">
        <v>15914341</v>
      </c>
      <c r="H7" s="605"/>
      <c r="I7" s="605">
        <v>1</v>
      </c>
      <c r="K7" s="468"/>
    </row>
    <row r="8" spans="2:11" x14ac:dyDescent="0.25">
      <c r="B8" s="605">
        <v>4</v>
      </c>
      <c r="C8" s="605" t="s">
        <v>12</v>
      </c>
      <c r="D8" s="605" t="s">
        <v>97</v>
      </c>
      <c r="E8" s="605" t="s">
        <v>86</v>
      </c>
      <c r="F8" s="605">
        <v>16039706.25</v>
      </c>
      <c r="G8" s="605">
        <v>16078562.5</v>
      </c>
      <c r="H8" s="605"/>
      <c r="I8" s="605">
        <v>1</v>
      </c>
      <c r="K8" s="468"/>
    </row>
    <row r="9" spans="2:11" x14ac:dyDescent="0.25">
      <c r="B9" s="605">
        <v>4</v>
      </c>
      <c r="C9" s="605" t="s">
        <v>66</v>
      </c>
      <c r="D9" s="605" t="s">
        <v>64</v>
      </c>
      <c r="E9" s="605" t="s">
        <v>157</v>
      </c>
      <c r="F9" s="605">
        <v>14453091.42</v>
      </c>
      <c r="G9" s="605">
        <v>14453091.42</v>
      </c>
      <c r="H9" s="605"/>
      <c r="I9" s="605">
        <v>1</v>
      </c>
      <c r="K9" s="468"/>
    </row>
    <row r="10" spans="2:11" x14ac:dyDescent="0.25">
      <c r="B10" s="605">
        <v>4</v>
      </c>
      <c r="C10" s="605" t="s">
        <v>66</v>
      </c>
      <c r="D10" s="605" t="s">
        <v>88</v>
      </c>
      <c r="E10" s="605" t="s">
        <v>89</v>
      </c>
      <c r="F10" s="605">
        <v>15377762.5</v>
      </c>
      <c r="G10" s="605">
        <v>15454237.5</v>
      </c>
      <c r="H10" s="605"/>
      <c r="I10" s="605">
        <v>2</v>
      </c>
      <c r="K10" s="468"/>
    </row>
    <row r="11" spans="2:11" x14ac:dyDescent="0.25">
      <c r="B11" s="605">
        <v>4</v>
      </c>
      <c r="C11" s="605" t="s">
        <v>66</v>
      </c>
      <c r="D11" s="605" t="s">
        <v>88</v>
      </c>
      <c r="E11" s="605" t="s">
        <v>112</v>
      </c>
      <c r="F11" s="605">
        <v>14804922</v>
      </c>
      <c r="G11" s="605">
        <v>14804922</v>
      </c>
      <c r="H11" s="605"/>
      <c r="I11" s="605">
        <v>1</v>
      </c>
      <c r="K11" s="468"/>
    </row>
    <row r="12" spans="2:11" x14ac:dyDescent="0.25">
      <c r="B12" s="605">
        <v>4</v>
      </c>
      <c r="C12" s="605" t="s">
        <v>66</v>
      </c>
      <c r="D12" s="605" t="s">
        <v>88</v>
      </c>
      <c r="E12" s="605" t="s">
        <v>375</v>
      </c>
      <c r="F12" s="605">
        <v>10185807.949999999</v>
      </c>
      <c r="G12" s="605">
        <v>10223119.939999999</v>
      </c>
      <c r="H12" s="605"/>
      <c r="I12" s="605">
        <v>1</v>
      </c>
      <c r="K12" s="468"/>
    </row>
    <row r="13" spans="2:11" x14ac:dyDescent="0.25">
      <c r="B13" s="605">
        <v>4</v>
      </c>
      <c r="C13" s="605" t="s">
        <v>66</v>
      </c>
      <c r="D13" s="605" t="s">
        <v>69</v>
      </c>
      <c r="E13" s="605" t="s">
        <v>438</v>
      </c>
      <c r="F13" s="605">
        <v>12642429.092499999</v>
      </c>
      <c r="G13" s="605">
        <v>12669914.314999999</v>
      </c>
      <c r="H13" s="605"/>
      <c r="I13" s="605">
        <v>4</v>
      </c>
      <c r="K13" s="468"/>
    </row>
    <row r="14" spans="2:11" x14ac:dyDescent="0.25">
      <c r="B14" s="605">
        <v>4</v>
      </c>
      <c r="C14" s="605" t="s">
        <v>135</v>
      </c>
      <c r="D14" s="605" t="s">
        <v>139</v>
      </c>
      <c r="E14" s="605" t="s">
        <v>154</v>
      </c>
      <c r="F14" s="605">
        <v>14210562.5</v>
      </c>
      <c r="G14" s="605">
        <v>14310562.5</v>
      </c>
      <c r="H14" s="605"/>
      <c r="I14" s="605">
        <v>1</v>
      </c>
      <c r="K14" s="468"/>
    </row>
    <row r="15" spans="2:11" x14ac:dyDescent="0.25">
      <c r="B15" s="605">
        <v>4</v>
      </c>
      <c r="C15" s="605" t="s">
        <v>135</v>
      </c>
      <c r="D15" s="605" t="s">
        <v>139</v>
      </c>
      <c r="E15" s="605" t="s">
        <v>72</v>
      </c>
      <c r="F15" s="605">
        <v>14023000</v>
      </c>
      <c r="G15" s="605">
        <v>14023000</v>
      </c>
      <c r="H15" s="605"/>
      <c r="I15" s="605">
        <v>1</v>
      </c>
      <c r="K15" s="468"/>
    </row>
    <row r="16" spans="2:11" x14ac:dyDescent="0.25">
      <c r="B16" s="605">
        <v>4</v>
      </c>
      <c r="C16" s="605" t="s">
        <v>135</v>
      </c>
      <c r="D16" s="605" t="s">
        <v>73</v>
      </c>
      <c r="E16" s="605" t="s">
        <v>73</v>
      </c>
      <c r="F16" s="605">
        <v>15212701.51</v>
      </c>
      <c r="G16" s="605">
        <v>15212701.51</v>
      </c>
      <c r="H16" s="605"/>
      <c r="I16" s="605">
        <v>1</v>
      </c>
      <c r="K16" s="468"/>
    </row>
    <row r="17" spans="2:11" x14ac:dyDescent="0.25">
      <c r="B17" s="605">
        <v>4</v>
      </c>
      <c r="C17" s="605" t="s">
        <v>135</v>
      </c>
      <c r="D17" s="605" t="s">
        <v>140</v>
      </c>
      <c r="E17" s="605" t="s">
        <v>128</v>
      </c>
      <c r="F17" s="605">
        <v>13461212.5</v>
      </c>
      <c r="G17" s="605">
        <v>13461212.5</v>
      </c>
      <c r="H17" s="605"/>
      <c r="I17" s="605">
        <v>1</v>
      </c>
      <c r="K17" s="468"/>
    </row>
    <row r="18" spans="2:11" x14ac:dyDescent="0.25">
      <c r="B18" s="605">
        <v>4</v>
      </c>
      <c r="C18" s="605" t="s">
        <v>135</v>
      </c>
      <c r="D18" s="605" t="s">
        <v>140</v>
      </c>
      <c r="E18" s="605" t="s">
        <v>155</v>
      </c>
      <c r="F18" s="605">
        <v>13393827.5</v>
      </c>
      <c r="G18" s="605">
        <v>13393827.5</v>
      </c>
      <c r="H18" s="605"/>
      <c r="I18" s="605">
        <v>1</v>
      </c>
      <c r="K18" s="468"/>
    </row>
    <row r="19" spans="2:11" x14ac:dyDescent="0.25">
      <c r="B19" s="605">
        <v>14</v>
      </c>
      <c r="C19" s="605" t="s">
        <v>132</v>
      </c>
      <c r="D19" s="605" t="s">
        <v>76</v>
      </c>
      <c r="E19" s="605" t="s">
        <v>365</v>
      </c>
      <c r="F19" s="605">
        <v>15401987.43</v>
      </c>
      <c r="G19" s="605">
        <v>15401987.43</v>
      </c>
      <c r="H19" s="605"/>
      <c r="I19" s="605">
        <v>1</v>
      </c>
      <c r="K19" s="468"/>
    </row>
    <row r="20" spans="2:11" x14ac:dyDescent="0.25">
      <c r="B20" s="605">
        <v>14</v>
      </c>
      <c r="C20" s="605" t="s">
        <v>132</v>
      </c>
      <c r="D20" s="605" t="s">
        <v>366</v>
      </c>
      <c r="E20" s="605" t="s">
        <v>367</v>
      </c>
      <c r="F20" s="605">
        <v>17135802.899999999</v>
      </c>
      <c r="G20" s="605">
        <v>17167411.289999999</v>
      </c>
      <c r="H20" s="605"/>
      <c r="I20" s="605">
        <v>1</v>
      </c>
      <c r="K20" s="468"/>
    </row>
    <row r="21" spans="2:11" x14ac:dyDescent="0.25">
      <c r="B21" s="605">
        <v>14</v>
      </c>
      <c r="C21" s="605" t="s">
        <v>132</v>
      </c>
      <c r="D21" s="605" t="s">
        <v>366</v>
      </c>
      <c r="E21" s="605" t="s">
        <v>439</v>
      </c>
      <c r="F21" s="605">
        <v>20122265.25</v>
      </c>
      <c r="G21" s="605">
        <v>20122265.25</v>
      </c>
      <c r="H21" s="605"/>
      <c r="I21" s="605">
        <v>1</v>
      </c>
      <c r="K21" s="468"/>
    </row>
    <row r="22" spans="2:11" x14ac:dyDescent="0.25">
      <c r="B22" s="605">
        <v>14</v>
      </c>
      <c r="C22" s="605" t="s">
        <v>132</v>
      </c>
      <c r="D22" s="605" t="s">
        <v>141</v>
      </c>
      <c r="E22" s="605" t="s">
        <v>77</v>
      </c>
      <c r="F22" s="605">
        <v>15776341.195</v>
      </c>
      <c r="G22" s="605">
        <v>15776341.195</v>
      </c>
      <c r="H22" s="605"/>
      <c r="I22" s="605">
        <v>2</v>
      </c>
      <c r="K22" s="468"/>
    </row>
    <row r="23" spans="2:11" x14ac:dyDescent="0.25">
      <c r="B23" s="605">
        <v>14</v>
      </c>
      <c r="C23" s="605" t="s">
        <v>132</v>
      </c>
      <c r="D23" s="605" t="s">
        <v>141</v>
      </c>
      <c r="E23" s="605" t="s">
        <v>78</v>
      </c>
      <c r="F23" s="605">
        <v>13900379.859999999</v>
      </c>
      <c r="G23" s="605">
        <v>13900379.859999999</v>
      </c>
      <c r="H23" s="605"/>
      <c r="I23" s="605">
        <v>1</v>
      </c>
      <c r="K23" s="468"/>
    </row>
    <row r="24" spans="2:11" x14ac:dyDescent="0.25">
      <c r="B24" s="605">
        <v>14</v>
      </c>
      <c r="C24" s="605" t="s">
        <v>132</v>
      </c>
      <c r="D24" s="605" t="s">
        <v>141</v>
      </c>
      <c r="E24" s="605" t="s">
        <v>147</v>
      </c>
      <c r="F24" s="605">
        <v>14922451.390000001</v>
      </c>
      <c r="G24" s="605">
        <v>14922451.390000001</v>
      </c>
      <c r="H24" s="605"/>
      <c r="I24" s="605">
        <v>2</v>
      </c>
      <c r="K24" s="468"/>
    </row>
    <row r="25" spans="2:11" x14ac:dyDescent="0.25">
      <c r="B25" s="605">
        <v>14</v>
      </c>
      <c r="C25" s="605" t="s">
        <v>11</v>
      </c>
      <c r="D25" s="605" t="s">
        <v>134</v>
      </c>
      <c r="E25" s="605" t="s">
        <v>353</v>
      </c>
      <c r="F25" s="605">
        <v>17626869.670000002</v>
      </c>
      <c r="G25" s="605">
        <v>17694207.239999998</v>
      </c>
      <c r="H25" s="605"/>
      <c r="I25" s="605">
        <v>1</v>
      </c>
      <c r="K25" s="468"/>
    </row>
    <row r="26" spans="2:11" x14ac:dyDescent="0.25">
      <c r="B26" s="605">
        <v>14</v>
      </c>
      <c r="C26" s="605" t="s">
        <v>11</v>
      </c>
      <c r="D26" s="605" t="s">
        <v>134</v>
      </c>
      <c r="E26" s="605" t="s">
        <v>341</v>
      </c>
      <c r="F26" s="605">
        <v>16409831.779999999</v>
      </c>
      <c r="G26" s="605">
        <v>16409831.779999999</v>
      </c>
      <c r="H26" s="605"/>
      <c r="I26" s="605">
        <v>1</v>
      </c>
      <c r="K26" s="468"/>
    </row>
    <row r="27" spans="2:11" x14ac:dyDescent="0.25">
      <c r="B27" s="605">
        <v>14</v>
      </c>
      <c r="C27" s="605" t="s">
        <v>11</v>
      </c>
      <c r="D27" s="605" t="s">
        <v>410</v>
      </c>
      <c r="E27" s="605" t="s">
        <v>440</v>
      </c>
      <c r="F27" s="605">
        <v>18589500.129999999</v>
      </c>
      <c r="G27" s="605">
        <v>18627857.329999998</v>
      </c>
      <c r="H27" s="605"/>
      <c r="I27" s="605">
        <v>1</v>
      </c>
      <c r="K27" s="468"/>
    </row>
    <row r="28" spans="2:11" x14ac:dyDescent="0.25">
      <c r="B28" s="605">
        <v>14</v>
      </c>
      <c r="C28" s="605" t="s">
        <v>12</v>
      </c>
      <c r="D28" s="605" t="s">
        <v>84</v>
      </c>
      <c r="E28" s="605" t="s">
        <v>95</v>
      </c>
      <c r="F28" s="605">
        <v>19088205.75</v>
      </c>
      <c r="G28" s="605">
        <v>19126008.210000001</v>
      </c>
      <c r="H28" s="605"/>
      <c r="I28" s="605">
        <v>1</v>
      </c>
      <c r="K28" s="468"/>
    </row>
    <row r="29" spans="2:11" x14ac:dyDescent="0.25">
      <c r="B29" s="605">
        <v>14</v>
      </c>
      <c r="C29" s="605" t="s">
        <v>12</v>
      </c>
      <c r="D29" s="605" t="s">
        <v>96</v>
      </c>
      <c r="E29" s="605" t="s">
        <v>418</v>
      </c>
      <c r="F29" s="605">
        <v>18077215.440000001</v>
      </c>
      <c r="G29" s="605">
        <v>18110307.77</v>
      </c>
      <c r="H29" s="605"/>
      <c r="I29" s="605">
        <v>1</v>
      </c>
      <c r="K29" s="468"/>
    </row>
    <row r="30" spans="2:11" x14ac:dyDescent="0.25">
      <c r="B30" s="605">
        <v>14</v>
      </c>
      <c r="C30" s="605" t="s">
        <v>66</v>
      </c>
      <c r="D30" s="605" t="s">
        <v>110</v>
      </c>
      <c r="E30" s="605" t="s">
        <v>441</v>
      </c>
      <c r="F30" s="605">
        <v>15074923.529999999</v>
      </c>
      <c r="G30" s="605">
        <v>15107033.609999999</v>
      </c>
      <c r="H30" s="605"/>
      <c r="I30" s="605">
        <v>1</v>
      </c>
      <c r="K30" s="468"/>
    </row>
    <row r="31" spans="2:11" x14ac:dyDescent="0.25">
      <c r="B31" s="605">
        <v>14</v>
      </c>
      <c r="C31" s="605" t="s">
        <v>66</v>
      </c>
      <c r="D31" s="605" t="s">
        <v>64</v>
      </c>
      <c r="E31" s="605" t="s">
        <v>64</v>
      </c>
      <c r="F31" s="605">
        <v>15306312.359999999</v>
      </c>
      <c r="G31" s="605">
        <v>15306312.359999999</v>
      </c>
      <c r="H31" s="605"/>
      <c r="I31" s="605">
        <v>1</v>
      </c>
      <c r="K31" s="468"/>
    </row>
    <row r="32" spans="2:11" x14ac:dyDescent="0.25">
      <c r="B32" s="605">
        <v>14</v>
      </c>
      <c r="C32" s="605" t="s">
        <v>66</v>
      </c>
      <c r="D32" s="605" t="s">
        <v>111</v>
      </c>
      <c r="E32" s="605" t="s">
        <v>150</v>
      </c>
      <c r="F32" s="605">
        <v>13196774.85</v>
      </c>
      <c r="G32" s="605">
        <v>13196774.85</v>
      </c>
      <c r="H32" s="605"/>
      <c r="I32" s="605">
        <v>1</v>
      </c>
      <c r="K32" s="468"/>
    </row>
    <row r="33" spans="2:11" x14ac:dyDescent="0.25">
      <c r="B33" s="605">
        <v>14</v>
      </c>
      <c r="C33" s="605" t="s">
        <v>135</v>
      </c>
      <c r="D33" s="605" t="s">
        <v>139</v>
      </c>
      <c r="E33" s="605" t="s">
        <v>154</v>
      </c>
      <c r="F33" s="605">
        <v>18056974.16</v>
      </c>
      <c r="G33" s="605">
        <v>18113948.329999998</v>
      </c>
      <c r="H33" s="605"/>
      <c r="I33" s="605">
        <v>1</v>
      </c>
      <c r="K33" s="468"/>
    </row>
    <row r="34" spans="2:11" x14ac:dyDescent="0.25">
      <c r="B34" s="605">
        <v>27</v>
      </c>
      <c r="C34" s="605" t="s">
        <v>11</v>
      </c>
      <c r="D34" s="605" t="s">
        <v>82</v>
      </c>
      <c r="E34" s="605" t="s">
        <v>82</v>
      </c>
      <c r="F34" s="605">
        <v>12324848.35</v>
      </c>
      <c r="G34" s="605">
        <v>12324848.35</v>
      </c>
      <c r="H34" s="605"/>
      <c r="I34" s="605">
        <v>1</v>
      </c>
      <c r="K34" s="468"/>
    </row>
    <row r="35" spans="2:11" x14ac:dyDescent="0.25">
      <c r="B35" s="605">
        <v>27</v>
      </c>
      <c r="C35" s="605" t="s">
        <v>66</v>
      </c>
      <c r="D35" s="605" t="s">
        <v>90</v>
      </c>
      <c r="E35" s="605" t="s">
        <v>90</v>
      </c>
      <c r="F35" s="605">
        <v>13421363.51</v>
      </c>
      <c r="G35" s="605">
        <v>13434848.35</v>
      </c>
      <c r="H35" s="605"/>
      <c r="I35" s="605">
        <v>2</v>
      </c>
      <c r="K35" s="468"/>
    </row>
    <row r="36" spans="2:11" x14ac:dyDescent="0.25">
      <c r="B36" s="605">
        <v>27</v>
      </c>
      <c r="C36" s="605" t="s">
        <v>135</v>
      </c>
      <c r="D36" s="605" t="s">
        <v>139</v>
      </c>
      <c r="E36" s="605" t="s">
        <v>137</v>
      </c>
      <c r="F36" s="605">
        <v>17019397.379999999</v>
      </c>
      <c r="G36" s="605">
        <v>17019397.379999999</v>
      </c>
      <c r="H36" s="605"/>
      <c r="I36" s="605">
        <v>1</v>
      </c>
      <c r="K36" s="468"/>
    </row>
    <row r="37" spans="2:11" x14ac:dyDescent="0.25">
      <c r="B37" s="605">
        <v>32</v>
      </c>
      <c r="C37" s="605" t="s">
        <v>132</v>
      </c>
      <c r="D37" s="605" t="s">
        <v>122</v>
      </c>
      <c r="E37" s="605" t="s">
        <v>398</v>
      </c>
      <c r="F37" s="605">
        <v>22426185.079999998</v>
      </c>
      <c r="G37" s="605">
        <v>22426185.079999998</v>
      </c>
      <c r="H37" s="605"/>
      <c r="I37" s="605">
        <v>1</v>
      </c>
      <c r="K37" s="468"/>
    </row>
    <row r="38" spans="2:11" x14ac:dyDescent="0.25">
      <c r="B38" s="605">
        <v>32</v>
      </c>
      <c r="C38" s="605" t="s">
        <v>132</v>
      </c>
      <c r="D38" s="605" t="s">
        <v>122</v>
      </c>
      <c r="E38" s="605" t="s">
        <v>415</v>
      </c>
      <c r="F38" s="605">
        <v>18036691.059999999</v>
      </c>
      <c r="G38" s="605">
        <v>18036691.059999999</v>
      </c>
      <c r="H38" s="605"/>
      <c r="I38" s="605">
        <v>1</v>
      </c>
      <c r="K38" s="468"/>
    </row>
    <row r="39" spans="2:11" x14ac:dyDescent="0.25">
      <c r="B39" s="605">
        <v>32</v>
      </c>
      <c r="C39" s="605" t="s">
        <v>132</v>
      </c>
      <c r="D39" s="605" t="s">
        <v>141</v>
      </c>
      <c r="E39" s="605" t="s">
        <v>397</v>
      </c>
      <c r="F39" s="605">
        <v>14661960.890000001</v>
      </c>
      <c r="G39" s="605">
        <v>14661960.890000001</v>
      </c>
      <c r="H39" s="605"/>
      <c r="I39" s="605">
        <v>1</v>
      </c>
      <c r="K39" s="468"/>
    </row>
    <row r="40" spans="2:11" x14ac:dyDescent="0.25">
      <c r="B40" s="605">
        <v>32</v>
      </c>
      <c r="C40" s="605" t="s">
        <v>135</v>
      </c>
      <c r="D40" s="605" t="s">
        <v>139</v>
      </c>
      <c r="E40" s="605" t="s">
        <v>71</v>
      </c>
      <c r="F40" s="605">
        <v>18703744.809999999</v>
      </c>
      <c r="G40" s="605">
        <v>18935214.899999999</v>
      </c>
      <c r="H40" s="605"/>
      <c r="I40" s="605">
        <v>1</v>
      </c>
      <c r="K40" s="468"/>
    </row>
    <row r="41" spans="2:11" x14ac:dyDescent="0.25">
      <c r="B41" s="605">
        <v>32</v>
      </c>
      <c r="C41" s="605" t="s">
        <v>135</v>
      </c>
      <c r="D41" s="605" t="s">
        <v>139</v>
      </c>
      <c r="E41" s="605" t="s">
        <v>72</v>
      </c>
      <c r="F41" s="605">
        <v>16835579.140000001</v>
      </c>
      <c r="G41" s="605">
        <v>16979398.77</v>
      </c>
      <c r="H41" s="605"/>
      <c r="I41" s="605">
        <v>2</v>
      </c>
      <c r="K41" s="468"/>
    </row>
    <row r="42" spans="2:11" x14ac:dyDescent="0.25">
      <c r="B42" s="605">
        <v>32</v>
      </c>
      <c r="C42" s="605" t="s">
        <v>135</v>
      </c>
      <c r="D42" s="605" t="s">
        <v>91</v>
      </c>
      <c r="E42" s="605" t="s">
        <v>152</v>
      </c>
      <c r="F42" s="605">
        <v>17476413.7225</v>
      </c>
      <c r="G42" s="605">
        <v>17498156.477499999</v>
      </c>
      <c r="H42" s="605"/>
      <c r="I42" s="605">
        <v>4</v>
      </c>
      <c r="K42" s="468"/>
    </row>
    <row r="43" spans="2:11" x14ac:dyDescent="0.25">
      <c r="B43" s="605">
        <v>93</v>
      </c>
      <c r="C43" s="605" t="s">
        <v>132</v>
      </c>
      <c r="D43" s="605" t="s">
        <v>132</v>
      </c>
      <c r="E43" s="605" t="s">
        <v>75</v>
      </c>
      <c r="F43" s="605">
        <v>17346539.82</v>
      </c>
      <c r="G43" s="605">
        <v>17495056.890000001</v>
      </c>
      <c r="H43" s="605"/>
      <c r="I43" s="605">
        <v>1</v>
      </c>
      <c r="K43" s="468"/>
    </row>
    <row r="44" spans="2:11" x14ac:dyDescent="0.25">
      <c r="B44" s="605">
        <v>93</v>
      </c>
      <c r="C44" s="605" t="s">
        <v>132</v>
      </c>
      <c r="D44" s="605" t="s">
        <v>100</v>
      </c>
      <c r="E44" s="605" t="s">
        <v>422</v>
      </c>
      <c r="F44" s="605">
        <v>5699834.5700000003</v>
      </c>
      <c r="G44" s="605">
        <v>5793743.6500000004</v>
      </c>
      <c r="H44" s="605"/>
      <c r="I44" s="605">
        <v>1</v>
      </c>
      <c r="K44" s="468"/>
    </row>
    <row r="45" spans="2:11" x14ac:dyDescent="0.25">
      <c r="B45" s="605">
        <v>93</v>
      </c>
      <c r="C45" s="605" t="s">
        <v>132</v>
      </c>
      <c r="D45" s="605" t="s">
        <v>122</v>
      </c>
      <c r="E45" s="605" t="s">
        <v>398</v>
      </c>
      <c r="F45" s="605">
        <v>18388697.265000001</v>
      </c>
      <c r="G45" s="605">
        <v>18388697.265000001</v>
      </c>
      <c r="H45" s="605"/>
      <c r="I45" s="605">
        <v>2</v>
      </c>
      <c r="K45" s="468"/>
    </row>
    <row r="46" spans="2:11" x14ac:dyDescent="0.25">
      <c r="B46" s="605">
        <v>93</v>
      </c>
      <c r="C46" s="605" t="s">
        <v>132</v>
      </c>
      <c r="D46" s="605" t="s">
        <v>141</v>
      </c>
      <c r="E46" s="605" t="s">
        <v>77</v>
      </c>
      <c r="F46" s="605">
        <v>15049515.869999999</v>
      </c>
      <c r="G46" s="605">
        <v>15156451.25</v>
      </c>
      <c r="H46" s="605"/>
      <c r="I46" s="605">
        <v>1</v>
      </c>
      <c r="K46" s="468"/>
    </row>
    <row r="47" spans="2:11" x14ac:dyDescent="0.25">
      <c r="B47" s="605">
        <v>93</v>
      </c>
      <c r="C47" s="605" t="s">
        <v>132</v>
      </c>
      <c r="D47" s="605" t="s">
        <v>141</v>
      </c>
      <c r="E47" s="605" t="s">
        <v>147</v>
      </c>
      <c r="F47" s="605">
        <v>15849901.23</v>
      </c>
      <c r="G47" s="605">
        <v>15935573.18</v>
      </c>
      <c r="H47" s="605"/>
      <c r="I47" s="605">
        <v>1</v>
      </c>
      <c r="K47" s="468"/>
    </row>
    <row r="48" spans="2:11" x14ac:dyDescent="0.25">
      <c r="B48" s="605">
        <v>93</v>
      </c>
      <c r="C48" s="605" t="s">
        <v>11</v>
      </c>
      <c r="D48" s="605" t="s">
        <v>11</v>
      </c>
      <c r="E48" s="605" t="s">
        <v>423</v>
      </c>
      <c r="F48" s="605">
        <v>20552641.140000001</v>
      </c>
      <c r="G48" s="605">
        <v>20552641.140000001</v>
      </c>
      <c r="H48" s="605"/>
      <c r="I48" s="605">
        <v>1</v>
      </c>
      <c r="K48" s="468"/>
    </row>
    <row r="49" spans="2:11" x14ac:dyDescent="0.25">
      <c r="B49" s="605">
        <v>93</v>
      </c>
      <c r="C49" s="605" t="s">
        <v>11</v>
      </c>
      <c r="D49" s="605" t="s">
        <v>134</v>
      </c>
      <c r="E49" s="605" t="s">
        <v>382</v>
      </c>
      <c r="F49" s="605">
        <v>18064399.350000001</v>
      </c>
      <c r="G49" s="605">
        <v>18064399.350000001</v>
      </c>
      <c r="H49" s="605"/>
      <c r="I49" s="605">
        <v>1</v>
      </c>
      <c r="K49" s="468"/>
    </row>
    <row r="50" spans="2:11" x14ac:dyDescent="0.25">
      <c r="B50" s="605">
        <v>93</v>
      </c>
      <c r="C50" s="605" t="s">
        <v>11</v>
      </c>
      <c r="D50" s="605" t="s">
        <v>80</v>
      </c>
      <c r="E50" s="605" t="s">
        <v>132</v>
      </c>
      <c r="F50" s="605">
        <v>17243555.565000001</v>
      </c>
      <c r="G50" s="605">
        <v>17264655.565000001</v>
      </c>
      <c r="H50" s="605"/>
      <c r="I50" s="605">
        <v>2</v>
      </c>
      <c r="K50" s="468"/>
    </row>
    <row r="51" spans="2:11" x14ac:dyDescent="0.25">
      <c r="B51" s="605">
        <v>93</v>
      </c>
      <c r="C51" s="605" t="s">
        <v>11</v>
      </c>
      <c r="D51" s="605" t="s">
        <v>80</v>
      </c>
      <c r="E51" s="605" t="s">
        <v>314</v>
      </c>
      <c r="F51" s="605">
        <v>18664250</v>
      </c>
      <c r="G51" s="605">
        <v>18664250</v>
      </c>
      <c r="H51" s="605"/>
      <c r="I51" s="605">
        <v>1</v>
      </c>
      <c r="K51" s="468"/>
    </row>
    <row r="52" spans="2:11" x14ac:dyDescent="0.25">
      <c r="B52" s="605">
        <v>93</v>
      </c>
      <c r="C52" s="605" t="s">
        <v>11</v>
      </c>
      <c r="D52" s="605" t="s">
        <v>103</v>
      </c>
      <c r="E52" s="605" t="s">
        <v>124</v>
      </c>
      <c r="F52" s="605">
        <v>14943640</v>
      </c>
      <c r="G52" s="605">
        <v>14943640</v>
      </c>
      <c r="H52" s="605"/>
      <c r="I52" s="605">
        <v>1</v>
      </c>
      <c r="K52" s="468"/>
    </row>
    <row r="53" spans="2:11" x14ac:dyDescent="0.25">
      <c r="B53" s="605">
        <v>93</v>
      </c>
      <c r="C53" s="605" t="s">
        <v>11</v>
      </c>
      <c r="D53" s="605" t="s">
        <v>103</v>
      </c>
      <c r="E53" s="605" t="s">
        <v>126</v>
      </c>
      <c r="F53" s="605">
        <v>14013700</v>
      </c>
      <c r="G53" s="605">
        <v>14013700</v>
      </c>
      <c r="H53" s="605"/>
      <c r="I53" s="605">
        <v>1</v>
      </c>
      <c r="K53" s="468"/>
    </row>
    <row r="54" spans="2:11" x14ac:dyDescent="0.25">
      <c r="B54" s="605">
        <v>93</v>
      </c>
      <c r="C54" s="605" t="s">
        <v>11</v>
      </c>
      <c r="D54" s="605" t="s">
        <v>103</v>
      </c>
      <c r="E54" s="605" t="s">
        <v>143</v>
      </c>
      <c r="F54" s="605">
        <v>15991531.630000001</v>
      </c>
      <c r="G54" s="605">
        <v>16116473.75</v>
      </c>
      <c r="H54" s="605"/>
      <c r="I54" s="605">
        <v>1</v>
      </c>
      <c r="K54" s="468"/>
    </row>
    <row r="55" spans="2:11" x14ac:dyDescent="0.25">
      <c r="B55" s="605">
        <v>93</v>
      </c>
      <c r="C55" s="605" t="s">
        <v>11</v>
      </c>
      <c r="D55" s="605" t="s">
        <v>103</v>
      </c>
      <c r="E55" s="605" t="s">
        <v>127</v>
      </c>
      <c r="F55" s="605">
        <v>12999572.76</v>
      </c>
      <c r="G55" s="605">
        <v>12999572.76</v>
      </c>
      <c r="H55" s="605"/>
      <c r="I55" s="605">
        <v>1</v>
      </c>
      <c r="K55" s="468"/>
    </row>
    <row r="56" spans="2:11" ht="18" customHeight="1" x14ac:dyDescent="0.25">
      <c r="B56" s="605">
        <v>93</v>
      </c>
      <c r="C56" s="605" t="s">
        <v>11</v>
      </c>
      <c r="D56" s="605" t="s">
        <v>354</v>
      </c>
      <c r="E56" s="605" t="s">
        <v>78</v>
      </c>
      <c r="F56" s="605">
        <v>20044929.02</v>
      </c>
      <c r="G56" s="605">
        <v>20083354.02</v>
      </c>
      <c r="H56" s="605"/>
      <c r="I56" s="605">
        <v>1</v>
      </c>
      <c r="K56" s="468"/>
    </row>
    <row r="57" spans="2:11" x14ac:dyDescent="0.25">
      <c r="B57" s="605">
        <v>93</v>
      </c>
      <c r="C57" s="605" t="s">
        <v>11</v>
      </c>
      <c r="D57" s="605" t="s">
        <v>82</v>
      </c>
      <c r="E57" s="605" t="s">
        <v>294</v>
      </c>
      <c r="F57" s="605">
        <v>14225126.800000001</v>
      </c>
      <c r="G57" s="605">
        <v>14425126.800000001</v>
      </c>
      <c r="H57" s="605"/>
      <c r="I57" s="605">
        <v>1</v>
      </c>
      <c r="K57" s="468"/>
    </row>
    <row r="58" spans="2:11" x14ac:dyDescent="0.25">
      <c r="B58" s="605">
        <v>93</v>
      </c>
      <c r="C58" s="605" t="s">
        <v>12</v>
      </c>
      <c r="D58" s="605" t="s">
        <v>137</v>
      </c>
      <c r="E58" s="605" t="s">
        <v>437</v>
      </c>
      <c r="F58" s="605">
        <v>19636000.571714286</v>
      </c>
      <c r="G58" s="605">
        <v>19717340.517428573</v>
      </c>
      <c r="H58" s="605"/>
      <c r="I58" s="605">
        <v>35</v>
      </c>
      <c r="K58" s="468"/>
    </row>
    <row r="59" spans="2:11" x14ac:dyDescent="0.25">
      <c r="B59" s="605">
        <v>93</v>
      </c>
      <c r="C59" s="605" t="s">
        <v>13</v>
      </c>
      <c r="D59" s="605" t="s">
        <v>138</v>
      </c>
      <c r="E59" s="605" t="s">
        <v>149</v>
      </c>
      <c r="F59" s="605">
        <v>14653184.744999999</v>
      </c>
      <c r="G59" s="605">
        <v>14771605.779999999</v>
      </c>
      <c r="H59" s="605"/>
      <c r="I59" s="605">
        <v>2</v>
      </c>
      <c r="K59" s="468"/>
    </row>
    <row r="60" spans="2:11" x14ac:dyDescent="0.25">
      <c r="B60" s="605">
        <v>93</v>
      </c>
      <c r="C60" s="605" t="s">
        <v>65</v>
      </c>
      <c r="D60" s="605" t="s">
        <v>106</v>
      </c>
      <c r="E60" s="605" t="s">
        <v>106</v>
      </c>
      <c r="F60" s="605">
        <v>21494967.050000001</v>
      </c>
      <c r="G60" s="605">
        <v>21621381.5</v>
      </c>
      <c r="H60" s="605"/>
      <c r="I60" s="605">
        <v>1</v>
      </c>
      <c r="K60" s="468"/>
    </row>
    <row r="61" spans="2:11" x14ac:dyDescent="0.25">
      <c r="B61" s="605">
        <v>93</v>
      </c>
      <c r="C61" s="605" t="s">
        <v>65</v>
      </c>
      <c r="D61" s="605" t="s">
        <v>85</v>
      </c>
      <c r="E61" s="605" t="s">
        <v>442</v>
      </c>
      <c r="F61" s="605">
        <v>15071569.199999999</v>
      </c>
      <c r="G61" s="605">
        <v>15239533.24</v>
      </c>
      <c r="H61" s="605"/>
      <c r="I61" s="605">
        <v>1</v>
      </c>
      <c r="K61" s="468"/>
    </row>
    <row r="62" spans="2:11" x14ac:dyDescent="0.25">
      <c r="B62" s="605">
        <v>93</v>
      </c>
      <c r="C62" s="605" t="s">
        <v>65</v>
      </c>
      <c r="D62" s="605" t="s">
        <v>108</v>
      </c>
      <c r="E62" s="605" t="s">
        <v>269</v>
      </c>
      <c r="F62" s="605">
        <v>24761524</v>
      </c>
      <c r="G62" s="605">
        <v>24761524</v>
      </c>
      <c r="H62" s="605"/>
      <c r="I62" s="605">
        <v>1</v>
      </c>
      <c r="K62" s="468"/>
    </row>
    <row r="63" spans="2:11" x14ac:dyDescent="0.25">
      <c r="B63" s="605">
        <v>93</v>
      </c>
      <c r="C63" s="605" t="s">
        <v>65</v>
      </c>
      <c r="D63" s="605" t="s">
        <v>144</v>
      </c>
      <c r="E63" s="605" t="s">
        <v>144</v>
      </c>
      <c r="F63" s="605">
        <v>19036795.16</v>
      </c>
      <c r="G63" s="605">
        <v>19085820.16</v>
      </c>
      <c r="H63" s="605"/>
      <c r="I63" s="605">
        <v>1</v>
      </c>
      <c r="K63" s="468"/>
    </row>
    <row r="64" spans="2:11" x14ac:dyDescent="0.25">
      <c r="B64" s="605">
        <v>93</v>
      </c>
      <c r="C64" s="605" t="s">
        <v>66</v>
      </c>
      <c r="D64" s="605" t="s">
        <v>66</v>
      </c>
      <c r="E64" s="605" t="s">
        <v>443</v>
      </c>
      <c r="F64" s="605">
        <v>17513957.739999998</v>
      </c>
      <c r="G64" s="605">
        <v>17513957.739999998</v>
      </c>
      <c r="H64" s="605"/>
      <c r="I64" s="605">
        <v>1</v>
      </c>
      <c r="K64" s="468"/>
    </row>
    <row r="65" spans="2:11" x14ac:dyDescent="0.25">
      <c r="B65" s="605">
        <v>93</v>
      </c>
      <c r="C65" s="605" t="s">
        <v>66</v>
      </c>
      <c r="D65" s="605" t="s">
        <v>130</v>
      </c>
      <c r="E65" s="605" t="s">
        <v>271</v>
      </c>
      <c r="F65" s="605">
        <v>13039683.26</v>
      </c>
      <c r="G65" s="605">
        <v>13039683.26</v>
      </c>
      <c r="H65" s="605"/>
      <c r="I65" s="605">
        <v>1</v>
      </c>
      <c r="K65" s="468"/>
    </row>
    <row r="66" spans="2:11" x14ac:dyDescent="0.25">
      <c r="B66" s="605">
        <v>93</v>
      </c>
      <c r="C66" s="605" t="s">
        <v>135</v>
      </c>
      <c r="D66" s="605" t="s">
        <v>139</v>
      </c>
      <c r="E66" s="605" t="s">
        <v>137</v>
      </c>
      <c r="F66" s="605">
        <v>19324831.329999998</v>
      </c>
      <c r="G66" s="605">
        <v>19509511.120000001</v>
      </c>
      <c r="H66" s="605"/>
      <c r="I66" s="605">
        <v>1</v>
      </c>
      <c r="K66" s="468"/>
    </row>
    <row r="67" spans="2:11" x14ac:dyDescent="0.25">
      <c r="B67" s="605">
        <v>93</v>
      </c>
      <c r="C67" s="605" t="s">
        <v>135</v>
      </c>
      <c r="D67" s="605" t="s">
        <v>139</v>
      </c>
      <c r="E67" s="605" t="s">
        <v>71</v>
      </c>
      <c r="F67" s="605">
        <v>14880060</v>
      </c>
      <c r="G67" s="605">
        <v>15030060</v>
      </c>
      <c r="H67" s="605"/>
      <c r="I67" s="605">
        <v>2</v>
      </c>
      <c r="K67" s="468"/>
    </row>
    <row r="68" spans="2:11" x14ac:dyDescent="0.25">
      <c r="B68" s="605">
        <v>93</v>
      </c>
      <c r="C68" s="605" t="s">
        <v>135</v>
      </c>
      <c r="D68" s="605" t="s">
        <v>139</v>
      </c>
      <c r="E68" s="605" t="s">
        <v>99</v>
      </c>
      <c r="F68" s="605">
        <v>15537935.550000001</v>
      </c>
      <c r="G68" s="605">
        <v>15569856.09</v>
      </c>
      <c r="H68" s="605"/>
      <c r="I68" s="605">
        <v>1</v>
      </c>
      <c r="K68" s="468"/>
    </row>
    <row r="69" spans="2:11" x14ac:dyDescent="0.25">
      <c r="B69" s="605">
        <v>93</v>
      </c>
      <c r="C69" s="605" t="s">
        <v>135</v>
      </c>
      <c r="D69" s="605" t="s">
        <v>139</v>
      </c>
      <c r="E69" s="605" t="s">
        <v>72</v>
      </c>
      <c r="F69" s="605">
        <v>15162227.765000001</v>
      </c>
      <c r="G69" s="605">
        <v>15316727.765000001</v>
      </c>
      <c r="H69" s="605"/>
      <c r="I69" s="605">
        <v>2</v>
      </c>
      <c r="K69" s="468"/>
    </row>
    <row r="70" spans="2:11" x14ac:dyDescent="0.25">
      <c r="B70" s="605">
        <v>96</v>
      </c>
      <c r="C70" s="605" t="s">
        <v>135</v>
      </c>
      <c r="D70" s="605" t="s">
        <v>139</v>
      </c>
      <c r="E70" s="605" t="s">
        <v>444</v>
      </c>
      <c r="F70" s="605">
        <v>9777175.0999999996</v>
      </c>
      <c r="G70" s="605">
        <v>9863393</v>
      </c>
      <c r="H70" s="605"/>
      <c r="I70" s="605">
        <v>1</v>
      </c>
      <c r="K70" s="468"/>
    </row>
    <row r="71" spans="2:11" x14ac:dyDescent="0.25">
      <c r="B71" s="605">
        <v>4</v>
      </c>
      <c r="C71" s="605" t="s">
        <v>12</v>
      </c>
      <c r="D71" s="605" t="s">
        <v>137</v>
      </c>
      <c r="E71" s="605" t="s">
        <v>437</v>
      </c>
      <c r="F71" s="605">
        <v>20394572.5</v>
      </c>
      <c r="G71" s="605">
        <v>20394572.5</v>
      </c>
      <c r="H71" s="605"/>
      <c r="I71" s="605">
        <v>1</v>
      </c>
      <c r="K71" s="468"/>
    </row>
    <row r="72" spans="2:11" x14ac:dyDescent="0.25">
      <c r="B72" s="605">
        <v>4</v>
      </c>
      <c r="C72" s="605" t="s">
        <v>12</v>
      </c>
      <c r="D72" s="605" t="s">
        <v>84</v>
      </c>
      <c r="E72" s="605" t="s">
        <v>368</v>
      </c>
      <c r="F72" s="605">
        <v>13375063.75</v>
      </c>
      <c r="G72" s="605">
        <v>13483232.5</v>
      </c>
      <c r="H72" s="605"/>
      <c r="I72" s="605">
        <v>1</v>
      </c>
      <c r="K72" s="468"/>
    </row>
    <row r="73" spans="2:11" x14ac:dyDescent="0.25">
      <c r="B73" s="605">
        <v>4</v>
      </c>
      <c r="C73" s="605" t="s">
        <v>65</v>
      </c>
      <c r="D73" s="605" t="s">
        <v>108</v>
      </c>
      <c r="E73" s="605" t="s">
        <v>269</v>
      </c>
      <c r="F73" s="605">
        <v>23903972.349999998</v>
      </c>
      <c r="G73" s="605">
        <v>24000351.063333333</v>
      </c>
      <c r="H73" s="605"/>
      <c r="I73" s="605">
        <v>3</v>
      </c>
      <c r="K73" s="468"/>
    </row>
    <row r="74" spans="2:11" x14ac:dyDescent="0.25">
      <c r="B74" s="605">
        <v>4</v>
      </c>
      <c r="C74" s="605" t="s">
        <v>66</v>
      </c>
      <c r="D74" s="605" t="s">
        <v>69</v>
      </c>
      <c r="E74" s="605" t="s">
        <v>438</v>
      </c>
      <c r="F74" s="605">
        <v>13612346.25</v>
      </c>
      <c r="G74" s="605">
        <v>13648162.5</v>
      </c>
      <c r="H74" s="605"/>
      <c r="I74" s="605">
        <v>1</v>
      </c>
      <c r="K74" s="468"/>
    </row>
    <row r="75" spans="2:11" x14ac:dyDescent="0.25">
      <c r="B75" s="605">
        <v>4</v>
      </c>
      <c r="C75" s="605" t="s">
        <v>135</v>
      </c>
      <c r="D75" s="605" t="s">
        <v>139</v>
      </c>
      <c r="E75" s="605" t="s">
        <v>71</v>
      </c>
      <c r="F75" s="605">
        <v>19218973.210000001</v>
      </c>
      <c r="G75" s="605">
        <v>19332564.995000001</v>
      </c>
      <c r="H75" s="605"/>
      <c r="I75" s="605">
        <v>2</v>
      </c>
      <c r="K75" s="468"/>
    </row>
    <row r="76" spans="2:11" x14ac:dyDescent="0.25">
      <c r="B76" s="605">
        <v>14</v>
      </c>
      <c r="C76" s="605" t="s">
        <v>11</v>
      </c>
      <c r="D76" s="605" t="s">
        <v>134</v>
      </c>
      <c r="E76" s="605" t="s">
        <v>341</v>
      </c>
      <c r="F76" s="605">
        <v>16925247.66</v>
      </c>
      <c r="G76" s="605">
        <v>16992365.420000002</v>
      </c>
      <c r="H76" s="605"/>
      <c r="I76" s="605">
        <v>1</v>
      </c>
      <c r="K76" s="468"/>
    </row>
    <row r="77" spans="2:11" x14ac:dyDescent="0.25">
      <c r="B77" s="605">
        <v>14</v>
      </c>
      <c r="C77" s="605" t="s">
        <v>13</v>
      </c>
      <c r="D77" s="605" t="s">
        <v>138</v>
      </c>
      <c r="E77" s="605" t="s">
        <v>149</v>
      </c>
      <c r="F77" s="605">
        <v>14402507.43</v>
      </c>
      <c r="G77" s="605">
        <v>14402507.43</v>
      </c>
      <c r="H77" s="605"/>
      <c r="I77" s="605">
        <v>1</v>
      </c>
      <c r="K77" s="468"/>
    </row>
    <row r="78" spans="2:11" x14ac:dyDescent="0.25">
      <c r="B78" s="605">
        <v>14</v>
      </c>
      <c r="C78" s="605" t="s">
        <v>135</v>
      </c>
      <c r="D78" s="605" t="s">
        <v>139</v>
      </c>
      <c r="E78" s="605" t="s">
        <v>72</v>
      </c>
      <c r="F78" s="605">
        <v>18127307.59</v>
      </c>
      <c r="G78" s="605">
        <v>18127307.59</v>
      </c>
      <c r="H78" s="605"/>
      <c r="I78" s="605">
        <v>1</v>
      </c>
      <c r="K78" s="468"/>
    </row>
    <row r="79" spans="2:11" x14ac:dyDescent="0.25">
      <c r="B79" s="605">
        <v>27</v>
      </c>
      <c r="C79" s="605" t="s">
        <v>132</v>
      </c>
      <c r="D79" s="605" t="s">
        <v>308</v>
      </c>
      <c r="E79" s="605" t="s">
        <v>94</v>
      </c>
      <c r="F79" s="605">
        <v>13141128.640000001</v>
      </c>
      <c r="G79" s="605">
        <v>13141128.640000001</v>
      </c>
      <c r="H79" s="605"/>
      <c r="I79" s="605">
        <v>1</v>
      </c>
      <c r="K79" s="468"/>
    </row>
    <row r="80" spans="2:11" x14ac:dyDescent="0.25">
      <c r="B80" s="605">
        <v>27</v>
      </c>
      <c r="C80" s="605" t="s">
        <v>11</v>
      </c>
      <c r="D80" s="605" t="s">
        <v>82</v>
      </c>
      <c r="E80" s="605" t="s">
        <v>82</v>
      </c>
      <c r="F80" s="605">
        <v>12324848.35</v>
      </c>
      <c r="G80" s="605">
        <v>12324848.35</v>
      </c>
      <c r="H80" s="605"/>
      <c r="I80" s="605">
        <v>1</v>
      </c>
      <c r="K80" s="468"/>
    </row>
    <row r="81" spans="2:11" x14ac:dyDescent="0.25">
      <c r="B81" s="605">
        <v>27</v>
      </c>
      <c r="C81" s="605" t="s">
        <v>11</v>
      </c>
      <c r="D81" s="605" t="s">
        <v>82</v>
      </c>
      <c r="E81" s="605" t="s">
        <v>352</v>
      </c>
      <c r="F81" s="605">
        <v>12324848.35</v>
      </c>
      <c r="G81" s="605">
        <v>12324848.35</v>
      </c>
      <c r="H81" s="605"/>
      <c r="I81" s="605">
        <v>1</v>
      </c>
      <c r="K81" s="468"/>
    </row>
    <row r="82" spans="2:11" x14ac:dyDescent="0.25">
      <c r="B82" s="605">
        <v>27</v>
      </c>
      <c r="C82" s="605" t="s">
        <v>66</v>
      </c>
      <c r="D82" s="605" t="s">
        <v>88</v>
      </c>
      <c r="E82" s="605" t="s">
        <v>89</v>
      </c>
      <c r="F82" s="605">
        <v>13811428.41</v>
      </c>
      <c r="G82" s="605">
        <v>13811428.41</v>
      </c>
      <c r="H82" s="605"/>
      <c r="I82" s="605">
        <v>1</v>
      </c>
      <c r="K82" s="468"/>
    </row>
    <row r="83" spans="2:11" x14ac:dyDescent="0.25">
      <c r="B83" s="605">
        <v>32</v>
      </c>
      <c r="C83" s="605" t="s">
        <v>132</v>
      </c>
      <c r="D83" s="605" t="s">
        <v>122</v>
      </c>
      <c r="E83" s="605" t="s">
        <v>398</v>
      </c>
      <c r="F83" s="605">
        <v>18329146.850000001</v>
      </c>
      <c r="G83" s="605">
        <v>18329146.850000001</v>
      </c>
      <c r="H83" s="605"/>
      <c r="I83" s="605">
        <v>1</v>
      </c>
      <c r="K83" s="468"/>
    </row>
    <row r="84" spans="2:11" x14ac:dyDescent="0.25">
      <c r="B84" s="605">
        <v>32</v>
      </c>
      <c r="C84" s="605" t="s">
        <v>12</v>
      </c>
      <c r="D84" s="605" t="s">
        <v>271</v>
      </c>
      <c r="E84" s="605" t="s">
        <v>341</v>
      </c>
      <c r="F84" s="605">
        <v>24879572</v>
      </c>
      <c r="G84" s="605">
        <v>24994735</v>
      </c>
      <c r="H84" s="605"/>
      <c r="I84" s="605">
        <v>2</v>
      </c>
      <c r="K84" s="468"/>
    </row>
    <row r="85" spans="2:11" x14ac:dyDescent="0.25">
      <c r="B85" s="605">
        <v>32</v>
      </c>
      <c r="C85" s="605" t="s">
        <v>66</v>
      </c>
      <c r="D85" s="605" t="s">
        <v>110</v>
      </c>
      <c r="E85" s="605" t="s">
        <v>361</v>
      </c>
      <c r="F85" s="605">
        <v>14408229.928571429</v>
      </c>
      <c r="G85" s="605">
        <v>14408229.928571427</v>
      </c>
      <c r="H85" s="605"/>
      <c r="I85" s="605">
        <v>70</v>
      </c>
      <c r="K85" s="468"/>
    </row>
    <row r="86" spans="2:11" x14ac:dyDescent="0.25">
      <c r="B86" s="605">
        <v>32</v>
      </c>
      <c r="C86" s="605" t="s">
        <v>135</v>
      </c>
      <c r="D86" s="605" t="s">
        <v>139</v>
      </c>
      <c r="E86" s="605" t="s">
        <v>72</v>
      </c>
      <c r="F86" s="605">
        <v>16480187.333333334</v>
      </c>
      <c r="G86" s="605">
        <v>16576067.086666668</v>
      </c>
      <c r="H86" s="605"/>
      <c r="I86" s="605">
        <v>3</v>
      </c>
      <c r="K86" s="468"/>
    </row>
    <row r="87" spans="2:11" x14ac:dyDescent="0.25">
      <c r="B87" s="605">
        <v>87</v>
      </c>
      <c r="C87" s="605" t="s">
        <v>135</v>
      </c>
      <c r="D87" s="605" t="s">
        <v>116</v>
      </c>
      <c r="E87" s="605" t="s">
        <v>348</v>
      </c>
      <c r="F87" s="605">
        <v>12768032.560000001</v>
      </c>
      <c r="G87" s="605">
        <v>12768032.560000001</v>
      </c>
      <c r="H87" s="605"/>
      <c r="I87" s="605">
        <v>1</v>
      </c>
      <c r="K87" s="468"/>
    </row>
    <row r="88" spans="2:11" x14ac:dyDescent="0.25">
      <c r="B88" s="605">
        <v>88</v>
      </c>
      <c r="C88" s="605" t="s">
        <v>132</v>
      </c>
      <c r="D88" s="605" t="s">
        <v>141</v>
      </c>
      <c r="E88" s="605" t="s">
        <v>102</v>
      </c>
      <c r="F88" s="605">
        <v>12799806.51</v>
      </c>
      <c r="G88" s="605">
        <v>12799806.51</v>
      </c>
      <c r="H88" s="605"/>
      <c r="I88" s="605">
        <v>1</v>
      </c>
      <c r="K88" s="468"/>
    </row>
    <row r="89" spans="2:11" x14ac:dyDescent="0.25">
      <c r="B89" s="605">
        <v>88</v>
      </c>
      <c r="C89" s="605" t="s">
        <v>132</v>
      </c>
      <c r="D89" s="605" t="s">
        <v>141</v>
      </c>
      <c r="E89" s="605" t="s">
        <v>78</v>
      </c>
      <c r="F89" s="605">
        <v>13006313.08</v>
      </c>
      <c r="G89" s="605">
        <v>13006313.08</v>
      </c>
      <c r="H89" s="605"/>
      <c r="I89" s="605">
        <v>1</v>
      </c>
      <c r="K89" s="468"/>
    </row>
    <row r="90" spans="2:11" x14ac:dyDescent="0.25">
      <c r="B90" s="605">
        <v>88</v>
      </c>
      <c r="C90" s="605" t="s">
        <v>12</v>
      </c>
      <c r="D90" s="605" t="s">
        <v>137</v>
      </c>
      <c r="E90" s="605" t="s">
        <v>437</v>
      </c>
      <c r="F90" s="605">
        <v>17753129.620000001</v>
      </c>
      <c r="G90" s="605">
        <v>17753129.620000001</v>
      </c>
      <c r="H90" s="605"/>
      <c r="I90" s="605">
        <v>1</v>
      </c>
      <c r="K90" s="468"/>
    </row>
    <row r="91" spans="2:11" x14ac:dyDescent="0.25">
      <c r="B91" s="605">
        <v>88</v>
      </c>
      <c r="C91" s="605" t="s">
        <v>12</v>
      </c>
      <c r="D91" s="605" t="s">
        <v>84</v>
      </c>
      <c r="E91" s="605" t="s">
        <v>368</v>
      </c>
      <c r="F91" s="605">
        <v>15129992.380000001</v>
      </c>
      <c r="G91" s="605">
        <v>15129992.380000001</v>
      </c>
      <c r="H91" s="605"/>
      <c r="I91" s="605">
        <v>1</v>
      </c>
      <c r="K91" s="468"/>
    </row>
    <row r="92" spans="2:11" x14ac:dyDescent="0.25">
      <c r="B92" s="605">
        <v>88</v>
      </c>
      <c r="C92" s="605" t="s">
        <v>66</v>
      </c>
      <c r="D92" s="605" t="s">
        <v>64</v>
      </c>
      <c r="E92" s="605" t="s">
        <v>64</v>
      </c>
      <c r="F92" s="605">
        <v>13596751.83</v>
      </c>
      <c r="G92" s="605">
        <v>13596751.83</v>
      </c>
      <c r="H92" s="605"/>
      <c r="I92" s="605">
        <v>1</v>
      </c>
      <c r="K92" s="468"/>
    </row>
    <row r="93" spans="2:11" x14ac:dyDescent="0.25">
      <c r="B93" s="605">
        <v>93</v>
      </c>
      <c r="C93" s="605" t="s">
        <v>11</v>
      </c>
      <c r="D93" s="605" t="s">
        <v>11</v>
      </c>
      <c r="E93" s="605" t="s">
        <v>411</v>
      </c>
      <c r="F93" s="605">
        <v>28591005.004999999</v>
      </c>
      <c r="G93" s="605">
        <v>28763683.210000001</v>
      </c>
      <c r="H93" s="605"/>
      <c r="I93" s="605">
        <v>4</v>
      </c>
      <c r="K93" s="468"/>
    </row>
    <row r="94" spans="2:11" x14ac:dyDescent="0.25">
      <c r="B94" s="605">
        <v>93</v>
      </c>
      <c r="C94" s="605" t="s">
        <v>11</v>
      </c>
      <c r="D94" s="605" t="s">
        <v>134</v>
      </c>
      <c r="E94" s="605" t="s">
        <v>353</v>
      </c>
      <c r="F94" s="605">
        <v>16738600</v>
      </c>
      <c r="G94" s="605">
        <v>16790000</v>
      </c>
      <c r="H94" s="605"/>
      <c r="I94" s="605">
        <v>1</v>
      </c>
      <c r="K94" s="468"/>
    </row>
    <row r="95" spans="2:11" x14ac:dyDescent="0.25">
      <c r="B95" s="605">
        <v>93</v>
      </c>
      <c r="C95" s="605" t="s">
        <v>11</v>
      </c>
      <c r="D95" s="605" t="s">
        <v>80</v>
      </c>
      <c r="E95" s="605" t="s">
        <v>156</v>
      </c>
      <c r="F95" s="605">
        <v>14192263</v>
      </c>
      <c r="G95" s="605">
        <v>14296090</v>
      </c>
      <c r="H95" s="605"/>
      <c r="I95" s="605">
        <v>1</v>
      </c>
      <c r="K95" s="468"/>
    </row>
    <row r="96" spans="2:11" x14ac:dyDescent="0.25">
      <c r="B96" s="605">
        <v>93</v>
      </c>
      <c r="C96" s="605" t="s">
        <v>11</v>
      </c>
      <c r="D96" s="605" t="s">
        <v>103</v>
      </c>
      <c r="E96" s="605" t="s">
        <v>143</v>
      </c>
      <c r="F96" s="605">
        <v>11560302.98</v>
      </c>
      <c r="G96" s="605">
        <v>11601447.75</v>
      </c>
      <c r="H96" s="605"/>
      <c r="I96" s="605">
        <v>1</v>
      </c>
      <c r="K96" s="468"/>
    </row>
    <row r="97" spans="2:11" x14ac:dyDescent="0.25">
      <c r="B97" s="605">
        <v>93</v>
      </c>
      <c r="C97" s="605" t="s">
        <v>11</v>
      </c>
      <c r="D97" s="605" t="s">
        <v>82</v>
      </c>
      <c r="E97" s="605" t="s">
        <v>293</v>
      </c>
      <c r="F97" s="605">
        <v>17693598.043333333</v>
      </c>
      <c r="G97" s="605">
        <v>17693598.043333333</v>
      </c>
      <c r="H97" s="605"/>
      <c r="I97" s="605">
        <v>3</v>
      </c>
      <c r="K97" s="468"/>
    </row>
    <row r="98" spans="2:11" x14ac:dyDescent="0.25">
      <c r="B98" s="605">
        <v>93</v>
      </c>
      <c r="C98" s="605" t="s">
        <v>65</v>
      </c>
      <c r="D98" s="605" t="s">
        <v>106</v>
      </c>
      <c r="E98" s="605" t="s">
        <v>106</v>
      </c>
      <c r="F98" s="605">
        <v>25151819.491428573</v>
      </c>
      <c r="G98" s="605">
        <v>25300209.800000001</v>
      </c>
      <c r="H98" s="605"/>
      <c r="I98" s="605">
        <v>7</v>
      </c>
      <c r="K98" s="468"/>
    </row>
    <row r="99" spans="2:11" x14ac:dyDescent="0.25">
      <c r="B99" s="605">
        <v>93</v>
      </c>
      <c r="C99" s="605" t="s">
        <v>65</v>
      </c>
      <c r="D99" s="605" t="s">
        <v>273</v>
      </c>
      <c r="E99" s="605" t="s">
        <v>249</v>
      </c>
      <c r="F99" s="605">
        <v>16910772.239999998</v>
      </c>
      <c r="G99" s="605">
        <v>16910772.239999998</v>
      </c>
      <c r="H99" s="605"/>
      <c r="I99" s="605">
        <v>1</v>
      </c>
      <c r="K99" s="468"/>
    </row>
    <row r="100" spans="2:11" x14ac:dyDescent="0.25">
      <c r="B100" s="605">
        <v>93</v>
      </c>
      <c r="C100" s="605" t="s">
        <v>66</v>
      </c>
      <c r="D100" s="605" t="s">
        <v>66</v>
      </c>
      <c r="E100" s="605" t="s">
        <v>395</v>
      </c>
      <c r="F100" s="605">
        <v>14223548.75</v>
      </c>
      <c r="G100" s="605">
        <v>14267818.939999999</v>
      </c>
      <c r="H100" s="605"/>
      <c r="I100" s="605">
        <v>1</v>
      </c>
      <c r="K100" s="468"/>
    </row>
    <row r="101" spans="2:11" x14ac:dyDescent="0.25">
      <c r="B101" s="605">
        <v>93</v>
      </c>
      <c r="C101" s="605" t="s">
        <v>66</v>
      </c>
      <c r="D101" s="605" t="s">
        <v>67</v>
      </c>
      <c r="E101" s="605" t="s">
        <v>158</v>
      </c>
      <c r="F101" s="605">
        <v>13468775.66</v>
      </c>
      <c r="G101" s="605">
        <v>13511972.960000001</v>
      </c>
      <c r="H101" s="605"/>
      <c r="I101" s="605">
        <v>1</v>
      </c>
      <c r="K101" s="468"/>
    </row>
    <row r="102" spans="2:11" x14ac:dyDescent="0.25">
      <c r="B102" s="605">
        <v>93</v>
      </c>
      <c r="C102" s="605" t="s">
        <v>66</v>
      </c>
      <c r="D102" s="605" t="s">
        <v>69</v>
      </c>
      <c r="E102" s="605" t="s">
        <v>70</v>
      </c>
      <c r="F102" s="605">
        <v>16034057.970000001</v>
      </c>
      <c r="G102" s="605">
        <v>16197582.810000001</v>
      </c>
      <c r="H102" s="605"/>
      <c r="I102" s="605">
        <v>1</v>
      </c>
      <c r="K102" s="468"/>
    </row>
    <row r="103" spans="2:11" x14ac:dyDescent="0.25">
      <c r="B103" s="605">
        <v>93</v>
      </c>
      <c r="C103" s="605" t="s">
        <v>66</v>
      </c>
      <c r="D103" s="605" t="s">
        <v>69</v>
      </c>
      <c r="E103" s="605" t="s">
        <v>438</v>
      </c>
      <c r="F103" s="605">
        <v>13676276.359999999</v>
      </c>
      <c r="G103" s="605">
        <v>13676276.359999999</v>
      </c>
      <c r="H103" s="605"/>
      <c r="I103" s="605">
        <v>1</v>
      </c>
      <c r="K103" s="468"/>
    </row>
    <row r="104" spans="2:11" x14ac:dyDescent="0.25">
      <c r="B104" s="605">
        <v>93</v>
      </c>
      <c r="C104" s="605" t="s">
        <v>135</v>
      </c>
      <c r="D104" s="605" t="s">
        <v>139</v>
      </c>
      <c r="E104" s="605" t="s">
        <v>137</v>
      </c>
      <c r="F104" s="605">
        <v>15933100</v>
      </c>
      <c r="G104" s="605">
        <v>16133100</v>
      </c>
      <c r="H104" s="605"/>
      <c r="I104" s="605">
        <v>1</v>
      </c>
      <c r="K104" s="468"/>
    </row>
    <row r="105" spans="2:11" x14ac:dyDescent="0.25">
      <c r="B105" s="605">
        <v>93</v>
      </c>
      <c r="C105" s="605" t="s">
        <v>135</v>
      </c>
      <c r="D105" s="605" t="s">
        <v>73</v>
      </c>
      <c r="E105" s="605" t="s">
        <v>322</v>
      </c>
      <c r="F105" s="605">
        <v>15986841.550000001</v>
      </c>
      <c r="G105" s="605">
        <v>16136841.550000001</v>
      </c>
      <c r="H105" s="605"/>
      <c r="I105" s="605">
        <v>1</v>
      </c>
      <c r="K105" s="468"/>
    </row>
    <row r="106" spans="2:11" x14ac:dyDescent="0.25">
      <c r="B106" s="605">
        <v>110</v>
      </c>
      <c r="C106" s="605" t="s">
        <v>11</v>
      </c>
      <c r="D106" s="605" t="s">
        <v>103</v>
      </c>
      <c r="E106" s="605" t="s">
        <v>372</v>
      </c>
      <c r="F106" s="605">
        <v>14564995.806666667</v>
      </c>
      <c r="G106" s="605">
        <v>14564995.806666667</v>
      </c>
      <c r="H106" s="605"/>
      <c r="I106" s="605">
        <v>6</v>
      </c>
      <c r="K106" s="468"/>
    </row>
    <row r="107" spans="2:11" x14ac:dyDescent="0.25">
      <c r="B107" s="605">
        <v>4</v>
      </c>
      <c r="C107" s="605" t="s">
        <v>132</v>
      </c>
      <c r="D107" s="605" t="s">
        <v>132</v>
      </c>
      <c r="E107" s="605" t="s">
        <v>399</v>
      </c>
      <c r="F107" s="605">
        <v>7100000</v>
      </c>
      <c r="G107" s="605">
        <v>7100000</v>
      </c>
      <c r="H107" s="605">
        <v>1</v>
      </c>
      <c r="I107" s="605"/>
      <c r="K107" s="468"/>
    </row>
    <row r="108" spans="2:11" x14ac:dyDescent="0.25">
      <c r="B108" s="605">
        <v>4</v>
      </c>
      <c r="C108" s="605" t="s">
        <v>132</v>
      </c>
      <c r="D108" s="605" t="s">
        <v>76</v>
      </c>
      <c r="E108" s="605" t="s">
        <v>76</v>
      </c>
      <c r="F108" s="605">
        <v>5237000</v>
      </c>
      <c r="G108" s="605">
        <v>48498200.5</v>
      </c>
      <c r="H108" s="605">
        <v>1</v>
      </c>
      <c r="I108" s="605"/>
      <c r="K108" s="468"/>
    </row>
    <row r="109" spans="2:11" x14ac:dyDescent="0.25">
      <c r="B109" s="605">
        <v>4</v>
      </c>
      <c r="C109" s="605" t="s">
        <v>132</v>
      </c>
      <c r="D109" s="605" t="s">
        <v>76</v>
      </c>
      <c r="E109" s="605" t="s">
        <v>384</v>
      </c>
      <c r="F109" s="605">
        <v>7054000</v>
      </c>
      <c r="G109" s="605">
        <v>7100000</v>
      </c>
      <c r="H109" s="605">
        <v>1</v>
      </c>
      <c r="I109" s="605"/>
      <c r="K109" s="468"/>
    </row>
    <row r="110" spans="2:11" x14ac:dyDescent="0.25">
      <c r="B110" s="605">
        <v>4</v>
      </c>
      <c r="C110" s="605" t="s">
        <v>132</v>
      </c>
      <c r="D110" s="605" t="s">
        <v>76</v>
      </c>
      <c r="E110" s="605" t="s">
        <v>445</v>
      </c>
      <c r="F110" s="605">
        <v>7067000</v>
      </c>
      <c r="G110" s="605">
        <v>7197020.29</v>
      </c>
      <c r="H110" s="605">
        <v>2</v>
      </c>
      <c r="I110" s="605"/>
      <c r="K110" s="468"/>
    </row>
    <row r="111" spans="2:11" x14ac:dyDescent="0.25">
      <c r="B111" s="605">
        <v>4</v>
      </c>
      <c r="C111" s="605" t="s">
        <v>132</v>
      </c>
      <c r="D111" s="605" t="s">
        <v>76</v>
      </c>
      <c r="E111" s="605" t="s">
        <v>446</v>
      </c>
      <c r="F111" s="605">
        <v>7100000</v>
      </c>
      <c r="G111" s="605">
        <v>7160000</v>
      </c>
      <c r="H111" s="605">
        <v>2</v>
      </c>
      <c r="I111" s="605"/>
      <c r="K111" s="468"/>
    </row>
    <row r="112" spans="2:11" x14ac:dyDescent="0.25">
      <c r="B112" s="605">
        <v>4</v>
      </c>
      <c r="C112" s="605" t="s">
        <v>132</v>
      </c>
      <c r="D112" s="605" t="s">
        <v>136</v>
      </c>
      <c r="E112" s="605" t="s">
        <v>103</v>
      </c>
      <c r="F112" s="605">
        <v>7100000</v>
      </c>
      <c r="G112" s="605">
        <v>7100000</v>
      </c>
      <c r="H112" s="605">
        <v>1</v>
      </c>
      <c r="I112" s="605"/>
      <c r="K112" s="468"/>
    </row>
    <row r="113" spans="2:11" x14ac:dyDescent="0.25">
      <c r="B113" s="605">
        <v>4</v>
      </c>
      <c r="C113" s="605" t="s">
        <v>132</v>
      </c>
      <c r="D113" s="605" t="s">
        <v>369</v>
      </c>
      <c r="E113" s="605" t="s">
        <v>370</v>
      </c>
      <c r="F113" s="605">
        <v>7001500</v>
      </c>
      <c r="G113" s="605">
        <v>7100000</v>
      </c>
      <c r="H113" s="605">
        <v>2</v>
      </c>
      <c r="I113" s="605"/>
      <c r="K113" s="468"/>
    </row>
    <row r="114" spans="2:11" x14ac:dyDescent="0.25">
      <c r="B114" s="605">
        <v>4</v>
      </c>
      <c r="C114" s="605" t="s">
        <v>132</v>
      </c>
      <c r="D114" s="605" t="s">
        <v>141</v>
      </c>
      <c r="E114" s="605" t="s">
        <v>101</v>
      </c>
      <c r="F114" s="605">
        <v>6211000</v>
      </c>
      <c r="G114" s="605">
        <v>8012500</v>
      </c>
      <c r="H114" s="605">
        <v>4</v>
      </c>
      <c r="I114" s="605"/>
      <c r="K114" s="468"/>
    </row>
    <row r="115" spans="2:11" x14ac:dyDescent="0.25">
      <c r="B115" s="605">
        <v>4</v>
      </c>
      <c r="C115" s="605" t="s">
        <v>132</v>
      </c>
      <c r="D115" s="605" t="s">
        <v>141</v>
      </c>
      <c r="E115" s="605" t="s">
        <v>77</v>
      </c>
      <c r="F115" s="605">
        <v>8875000</v>
      </c>
      <c r="G115" s="605">
        <v>8875000</v>
      </c>
      <c r="H115" s="605">
        <v>2</v>
      </c>
      <c r="I115" s="605"/>
      <c r="K115" s="468"/>
    </row>
    <row r="116" spans="2:11" x14ac:dyDescent="0.25">
      <c r="B116" s="605">
        <v>4</v>
      </c>
      <c r="C116" s="605" t="s">
        <v>132</v>
      </c>
      <c r="D116" s="605" t="s">
        <v>141</v>
      </c>
      <c r="E116" s="605" t="s">
        <v>78</v>
      </c>
      <c r="F116" s="605">
        <v>8253000</v>
      </c>
      <c r="G116" s="605">
        <v>10650000</v>
      </c>
      <c r="H116" s="605">
        <v>1</v>
      </c>
      <c r="I116" s="605"/>
      <c r="K116" s="468"/>
    </row>
    <row r="117" spans="2:11" x14ac:dyDescent="0.25">
      <c r="B117" s="605">
        <v>4</v>
      </c>
      <c r="C117" s="605" t="s">
        <v>132</v>
      </c>
      <c r="D117" s="605" t="s">
        <v>141</v>
      </c>
      <c r="E117" s="605" t="s">
        <v>147</v>
      </c>
      <c r="F117" s="605">
        <v>10650000</v>
      </c>
      <c r="G117" s="605">
        <v>10850000</v>
      </c>
      <c r="H117" s="605">
        <v>1</v>
      </c>
      <c r="I117" s="605"/>
      <c r="K117" s="468"/>
    </row>
    <row r="118" spans="2:11" x14ac:dyDescent="0.25">
      <c r="B118" s="605">
        <v>4</v>
      </c>
      <c r="C118" s="605" t="s">
        <v>11</v>
      </c>
      <c r="D118" s="605" t="s">
        <v>11</v>
      </c>
      <c r="E118" s="605" t="s">
        <v>138</v>
      </c>
      <c r="F118" s="605">
        <v>6970000</v>
      </c>
      <c r="G118" s="605">
        <v>7120000</v>
      </c>
      <c r="H118" s="605">
        <v>1</v>
      </c>
      <c r="I118" s="605"/>
      <c r="K118" s="468"/>
    </row>
    <row r="119" spans="2:11" x14ac:dyDescent="0.25">
      <c r="B119" s="605">
        <v>4</v>
      </c>
      <c r="C119" s="605" t="s">
        <v>11</v>
      </c>
      <c r="D119" s="605" t="s">
        <v>134</v>
      </c>
      <c r="E119" s="605" t="s">
        <v>142</v>
      </c>
      <c r="F119" s="605">
        <v>7005000</v>
      </c>
      <c r="G119" s="605">
        <v>7220000</v>
      </c>
      <c r="H119" s="605">
        <v>1</v>
      </c>
      <c r="I119" s="605"/>
      <c r="K119" s="468"/>
    </row>
    <row r="120" spans="2:11" x14ac:dyDescent="0.25">
      <c r="B120" s="605">
        <v>4</v>
      </c>
      <c r="C120" s="605" t="s">
        <v>11</v>
      </c>
      <c r="D120" s="605" t="s">
        <v>80</v>
      </c>
      <c r="E120" s="605" t="s">
        <v>156</v>
      </c>
      <c r="F120" s="605">
        <v>7076000</v>
      </c>
      <c r="G120" s="605">
        <v>7140000</v>
      </c>
      <c r="H120" s="605">
        <v>3</v>
      </c>
      <c r="I120" s="605"/>
      <c r="K120" s="468"/>
    </row>
    <row r="121" spans="2:11" x14ac:dyDescent="0.25">
      <c r="B121" s="605">
        <v>4</v>
      </c>
      <c r="C121" s="605" t="s">
        <v>11</v>
      </c>
      <c r="D121" s="605" t="s">
        <v>281</v>
      </c>
      <c r="E121" s="605" t="s">
        <v>79</v>
      </c>
      <c r="F121" s="605">
        <v>6455000</v>
      </c>
      <c r="G121" s="605">
        <v>9581031.8599999994</v>
      </c>
      <c r="H121" s="605">
        <v>1</v>
      </c>
      <c r="I121" s="605"/>
      <c r="K121" s="468"/>
    </row>
    <row r="122" spans="2:11" x14ac:dyDescent="0.25">
      <c r="B122" s="605">
        <v>4</v>
      </c>
      <c r="C122" s="605" t="s">
        <v>11</v>
      </c>
      <c r="D122" s="605" t="s">
        <v>103</v>
      </c>
      <c r="E122" s="605" t="s">
        <v>104</v>
      </c>
      <c r="F122" s="605">
        <v>7063000</v>
      </c>
      <c r="G122" s="605">
        <v>7161000</v>
      </c>
      <c r="H122" s="605">
        <v>5</v>
      </c>
      <c r="I122" s="605"/>
      <c r="K122" s="468"/>
    </row>
    <row r="123" spans="2:11" x14ac:dyDescent="0.25">
      <c r="B123" s="605">
        <v>4</v>
      </c>
      <c r="C123" s="605" t="s">
        <v>11</v>
      </c>
      <c r="D123" s="605" t="s">
        <v>103</v>
      </c>
      <c r="E123" s="605" t="s">
        <v>124</v>
      </c>
      <c r="F123" s="605">
        <v>7090000</v>
      </c>
      <c r="G123" s="605">
        <v>7180000</v>
      </c>
      <c r="H123" s="605">
        <v>3</v>
      </c>
      <c r="I123" s="605"/>
      <c r="K123" s="468"/>
    </row>
    <row r="124" spans="2:11" x14ac:dyDescent="0.25">
      <c r="B124" s="605">
        <v>4</v>
      </c>
      <c r="C124" s="605" t="s">
        <v>11</v>
      </c>
      <c r="D124" s="605" t="s">
        <v>103</v>
      </c>
      <c r="E124" s="605" t="s">
        <v>125</v>
      </c>
      <c r="F124" s="605">
        <v>7100000</v>
      </c>
      <c r="G124" s="605">
        <v>7100000</v>
      </c>
      <c r="H124" s="605">
        <v>1</v>
      </c>
      <c r="I124" s="605"/>
      <c r="K124" s="468"/>
    </row>
    <row r="125" spans="2:11" x14ac:dyDescent="0.25">
      <c r="B125" s="605">
        <v>4</v>
      </c>
      <c r="C125" s="605" t="s">
        <v>11</v>
      </c>
      <c r="D125" s="605" t="s">
        <v>103</v>
      </c>
      <c r="E125" s="605" t="s">
        <v>143</v>
      </c>
      <c r="F125" s="605">
        <v>7085400</v>
      </c>
      <c r="G125" s="605">
        <v>11480800</v>
      </c>
      <c r="H125" s="605">
        <v>5</v>
      </c>
      <c r="I125" s="605"/>
      <c r="K125" s="468"/>
    </row>
    <row r="126" spans="2:11" x14ac:dyDescent="0.25">
      <c r="B126" s="605">
        <v>4</v>
      </c>
      <c r="C126" s="605" t="s">
        <v>11</v>
      </c>
      <c r="D126" s="605" t="s">
        <v>103</v>
      </c>
      <c r="E126" s="605" t="s">
        <v>153</v>
      </c>
      <c r="F126" s="605">
        <v>8520000</v>
      </c>
      <c r="G126" s="605">
        <v>8544000</v>
      </c>
      <c r="H126" s="605">
        <v>5</v>
      </c>
      <c r="I126" s="605"/>
      <c r="K126" s="468"/>
    </row>
    <row r="127" spans="2:11" x14ac:dyDescent="0.25">
      <c r="B127" s="605">
        <v>4</v>
      </c>
      <c r="C127" s="605" t="s">
        <v>11</v>
      </c>
      <c r="D127" s="605" t="s">
        <v>103</v>
      </c>
      <c r="E127" s="605" t="s">
        <v>380</v>
      </c>
      <c r="F127" s="605">
        <v>7065000</v>
      </c>
      <c r="G127" s="605">
        <v>12750000</v>
      </c>
      <c r="H127" s="605">
        <v>1</v>
      </c>
      <c r="I127" s="605"/>
      <c r="K127" s="468"/>
    </row>
    <row r="128" spans="2:11" x14ac:dyDescent="0.25">
      <c r="B128" s="605">
        <v>4</v>
      </c>
      <c r="C128" s="605" t="s">
        <v>11</v>
      </c>
      <c r="D128" s="605" t="s">
        <v>103</v>
      </c>
      <c r="E128" s="605" t="s">
        <v>447</v>
      </c>
      <c r="F128" s="605">
        <v>7100000</v>
      </c>
      <c r="G128" s="605">
        <v>7100000</v>
      </c>
      <c r="H128" s="605">
        <v>1</v>
      </c>
      <c r="I128" s="605"/>
      <c r="K128" s="468"/>
    </row>
    <row r="129" spans="2:11" x14ac:dyDescent="0.25">
      <c r="B129" s="605">
        <v>4</v>
      </c>
      <c r="C129" s="605" t="s">
        <v>11</v>
      </c>
      <c r="D129" s="605" t="s">
        <v>103</v>
      </c>
      <c r="E129" s="605" t="s">
        <v>448</v>
      </c>
      <c r="F129" s="605">
        <v>7100000</v>
      </c>
      <c r="G129" s="605">
        <v>7100000</v>
      </c>
      <c r="H129" s="605">
        <v>1</v>
      </c>
      <c r="I129" s="605"/>
      <c r="K129" s="468"/>
    </row>
    <row r="130" spans="2:11" x14ac:dyDescent="0.25">
      <c r="B130" s="605">
        <v>4</v>
      </c>
      <c r="C130" s="605" t="s">
        <v>11</v>
      </c>
      <c r="D130" s="605" t="s">
        <v>103</v>
      </c>
      <c r="E130" s="605" t="s">
        <v>127</v>
      </c>
      <c r="F130" s="605">
        <v>8253333.333333333</v>
      </c>
      <c r="G130" s="605">
        <v>8413333.333333334</v>
      </c>
      <c r="H130" s="605">
        <v>3</v>
      </c>
      <c r="I130" s="605"/>
      <c r="K130" s="468"/>
    </row>
    <row r="131" spans="2:11" x14ac:dyDescent="0.25">
      <c r="B131" s="605">
        <v>4</v>
      </c>
      <c r="C131" s="605" t="s">
        <v>11</v>
      </c>
      <c r="D131" s="605" t="s">
        <v>82</v>
      </c>
      <c r="E131" s="605" t="s">
        <v>119</v>
      </c>
      <c r="F131" s="605">
        <v>7093000</v>
      </c>
      <c r="G131" s="605">
        <v>7100000</v>
      </c>
      <c r="H131" s="605">
        <v>1</v>
      </c>
      <c r="I131" s="605"/>
      <c r="K131" s="468"/>
    </row>
    <row r="132" spans="2:11" x14ac:dyDescent="0.25">
      <c r="B132" s="605">
        <v>4</v>
      </c>
      <c r="C132" s="605" t="s">
        <v>11</v>
      </c>
      <c r="D132" s="605" t="s">
        <v>105</v>
      </c>
      <c r="E132" s="605" t="s">
        <v>105</v>
      </c>
      <c r="F132" s="605">
        <v>9762500</v>
      </c>
      <c r="G132" s="605">
        <v>9762500</v>
      </c>
      <c r="H132" s="605">
        <v>4</v>
      </c>
      <c r="I132" s="605"/>
      <c r="K132" s="468"/>
    </row>
    <row r="133" spans="2:11" x14ac:dyDescent="0.25">
      <c r="B133" s="605">
        <v>4</v>
      </c>
      <c r="C133" s="605" t="s">
        <v>11</v>
      </c>
      <c r="D133" s="605" t="s">
        <v>105</v>
      </c>
      <c r="E133" s="605" t="s">
        <v>414</v>
      </c>
      <c r="F133" s="605">
        <v>7100000</v>
      </c>
      <c r="G133" s="605">
        <v>7100000</v>
      </c>
      <c r="H133" s="605">
        <v>1</v>
      </c>
      <c r="I133" s="605"/>
      <c r="K133" s="468"/>
    </row>
    <row r="134" spans="2:11" x14ac:dyDescent="0.25">
      <c r="B134" s="605">
        <v>4</v>
      </c>
      <c r="C134" s="605" t="s">
        <v>11</v>
      </c>
      <c r="D134" s="605" t="s">
        <v>105</v>
      </c>
      <c r="E134" s="605" t="s">
        <v>394</v>
      </c>
      <c r="F134" s="605">
        <v>7052500</v>
      </c>
      <c r="G134" s="605">
        <v>7220000</v>
      </c>
      <c r="H134" s="605">
        <v>2</v>
      </c>
      <c r="I134" s="605"/>
      <c r="J134" s="503"/>
      <c r="K134" s="501"/>
    </row>
    <row r="135" spans="2:11" x14ac:dyDescent="0.25">
      <c r="B135" s="605">
        <v>4</v>
      </c>
      <c r="C135" s="605" t="s">
        <v>11</v>
      </c>
      <c r="D135" s="605" t="s">
        <v>105</v>
      </c>
      <c r="E135" s="605" t="s">
        <v>385</v>
      </c>
      <c r="F135" s="605">
        <v>7093000</v>
      </c>
      <c r="G135" s="605">
        <v>7100000</v>
      </c>
      <c r="H135" s="605">
        <v>1</v>
      </c>
      <c r="I135" s="605"/>
      <c r="K135" s="468"/>
    </row>
    <row r="136" spans="2:11" x14ac:dyDescent="0.25">
      <c r="B136" s="605">
        <v>4</v>
      </c>
      <c r="C136" s="605" t="s">
        <v>12</v>
      </c>
      <c r="D136" s="605" t="s">
        <v>12</v>
      </c>
      <c r="E136" s="605" t="s">
        <v>425</v>
      </c>
      <c r="F136" s="605">
        <v>5325000</v>
      </c>
      <c r="G136" s="605">
        <v>10800000</v>
      </c>
      <c r="H136" s="605">
        <v>2</v>
      </c>
      <c r="I136" s="605"/>
      <c r="K136" s="468"/>
    </row>
    <row r="137" spans="2:11" x14ac:dyDescent="0.25">
      <c r="B137" s="605">
        <v>4</v>
      </c>
      <c r="C137" s="605" t="s">
        <v>12</v>
      </c>
      <c r="D137" s="605" t="s">
        <v>12</v>
      </c>
      <c r="E137" s="605" t="s">
        <v>428</v>
      </c>
      <c r="F137" s="605">
        <v>7080000</v>
      </c>
      <c r="G137" s="605">
        <v>9540402.8200000003</v>
      </c>
      <c r="H137" s="605">
        <v>1</v>
      </c>
      <c r="I137" s="605"/>
      <c r="K137" s="468"/>
    </row>
    <row r="138" spans="2:11" x14ac:dyDescent="0.25">
      <c r="B138" s="605">
        <v>4</v>
      </c>
      <c r="C138" s="605" t="s">
        <v>12</v>
      </c>
      <c r="D138" s="605" t="s">
        <v>12</v>
      </c>
      <c r="E138" s="605" t="s">
        <v>376</v>
      </c>
      <c r="F138" s="605">
        <v>5736750</v>
      </c>
      <c r="G138" s="605">
        <v>33570954.597499996</v>
      </c>
      <c r="H138" s="605">
        <v>4</v>
      </c>
      <c r="I138" s="605"/>
      <c r="K138" s="468"/>
    </row>
    <row r="139" spans="2:11" x14ac:dyDescent="0.25">
      <c r="B139" s="605">
        <v>4</v>
      </c>
      <c r="C139" s="605" t="s">
        <v>12</v>
      </c>
      <c r="D139" s="605" t="s">
        <v>12</v>
      </c>
      <c r="E139" s="605" t="s">
        <v>449</v>
      </c>
      <c r="F139" s="605">
        <v>7100000</v>
      </c>
      <c r="G139" s="605">
        <v>7203226.25</v>
      </c>
      <c r="H139" s="605">
        <v>1</v>
      </c>
      <c r="I139" s="605"/>
      <c r="K139" s="468"/>
    </row>
    <row r="140" spans="2:11" x14ac:dyDescent="0.25">
      <c r="B140" s="605">
        <v>4</v>
      </c>
      <c r="C140" s="605" t="s">
        <v>12</v>
      </c>
      <c r="D140" s="605" t="s">
        <v>12</v>
      </c>
      <c r="E140" s="605" t="s">
        <v>373</v>
      </c>
      <c r="F140" s="605">
        <v>5302000</v>
      </c>
      <c r="G140" s="605">
        <v>46402870.700000003</v>
      </c>
      <c r="H140" s="605">
        <v>1</v>
      </c>
      <c r="I140" s="605"/>
      <c r="K140" s="468"/>
    </row>
    <row r="141" spans="2:11" x14ac:dyDescent="0.25">
      <c r="B141" s="605">
        <v>4</v>
      </c>
      <c r="C141" s="605" t="s">
        <v>12</v>
      </c>
      <c r="D141" s="605" t="s">
        <v>12</v>
      </c>
      <c r="E141" s="605" t="s">
        <v>360</v>
      </c>
      <c r="F141" s="605">
        <v>7879500</v>
      </c>
      <c r="G141" s="605">
        <v>34375000</v>
      </c>
      <c r="H141" s="605">
        <v>2</v>
      </c>
      <c r="I141" s="605"/>
      <c r="K141" s="468"/>
    </row>
    <row r="142" spans="2:11" x14ac:dyDescent="0.25">
      <c r="B142" s="605">
        <v>4</v>
      </c>
      <c r="C142" s="605" t="s">
        <v>12</v>
      </c>
      <c r="D142" s="605" t="s">
        <v>374</v>
      </c>
      <c r="E142" s="605" t="s">
        <v>374</v>
      </c>
      <c r="F142" s="605">
        <v>6671333.333333333</v>
      </c>
      <c r="G142" s="605">
        <v>16116666.666666668</v>
      </c>
      <c r="H142" s="605">
        <v>3</v>
      </c>
      <c r="I142" s="605"/>
      <c r="K142" s="468"/>
    </row>
    <row r="143" spans="2:11" x14ac:dyDescent="0.25">
      <c r="B143" s="605">
        <v>4</v>
      </c>
      <c r="C143" s="605" t="s">
        <v>12</v>
      </c>
      <c r="D143" s="605" t="s">
        <v>374</v>
      </c>
      <c r="E143" s="605" t="s">
        <v>432</v>
      </c>
      <c r="F143" s="605">
        <v>7100000</v>
      </c>
      <c r="G143" s="605">
        <v>7220000</v>
      </c>
      <c r="H143" s="605">
        <v>1</v>
      </c>
      <c r="I143" s="605"/>
      <c r="K143" s="468"/>
    </row>
    <row r="144" spans="2:11" x14ac:dyDescent="0.25">
      <c r="B144" s="605">
        <v>4</v>
      </c>
      <c r="C144" s="605" t="s">
        <v>12</v>
      </c>
      <c r="D144" s="605" t="s">
        <v>271</v>
      </c>
      <c r="E144" s="605" t="s">
        <v>450</v>
      </c>
      <c r="F144" s="605">
        <v>4629000</v>
      </c>
      <c r="G144" s="605">
        <v>59708712.149999999</v>
      </c>
      <c r="H144" s="605">
        <v>1</v>
      </c>
      <c r="I144" s="605"/>
      <c r="K144" s="468"/>
    </row>
    <row r="145" spans="2:11" x14ac:dyDescent="0.25">
      <c r="B145" s="605">
        <v>4</v>
      </c>
      <c r="C145" s="605" t="s">
        <v>12</v>
      </c>
      <c r="D145" s="605" t="s">
        <v>137</v>
      </c>
      <c r="E145" s="605" t="s">
        <v>437</v>
      </c>
      <c r="F145" s="605">
        <v>7100000</v>
      </c>
      <c r="G145" s="605">
        <v>7100000</v>
      </c>
      <c r="H145" s="605">
        <v>1</v>
      </c>
      <c r="I145" s="605"/>
      <c r="K145" s="468"/>
    </row>
    <row r="146" spans="2:11" x14ac:dyDescent="0.25">
      <c r="B146" s="605">
        <v>4</v>
      </c>
      <c r="C146" s="605" t="s">
        <v>12</v>
      </c>
      <c r="D146" s="605" t="s">
        <v>137</v>
      </c>
      <c r="E146" s="605" t="s">
        <v>377</v>
      </c>
      <c r="F146" s="605">
        <v>10650000</v>
      </c>
      <c r="G146" s="605">
        <v>10650000</v>
      </c>
      <c r="H146" s="605">
        <v>1</v>
      </c>
      <c r="I146" s="605"/>
      <c r="K146" s="468"/>
    </row>
    <row r="147" spans="2:11" x14ac:dyDescent="0.25">
      <c r="B147" s="605">
        <v>4</v>
      </c>
      <c r="C147" s="605" t="s">
        <v>12</v>
      </c>
      <c r="D147" s="605" t="s">
        <v>137</v>
      </c>
      <c r="E147" s="605" t="s">
        <v>63</v>
      </c>
      <c r="F147" s="605">
        <v>6839000</v>
      </c>
      <c r="G147" s="605">
        <v>16799000</v>
      </c>
      <c r="H147" s="605">
        <v>1</v>
      </c>
      <c r="I147" s="605"/>
      <c r="K147" s="468"/>
    </row>
    <row r="148" spans="2:11" x14ac:dyDescent="0.25">
      <c r="B148" s="605">
        <v>4</v>
      </c>
      <c r="C148" s="605" t="s">
        <v>12</v>
      </c>
      <c r="D148" s="605" t="s">
        <v>84</v>
      </c>
      <c r="E148" s="605" t="s">
        <v>84</v>
      </c>
      <c r="F148" s="605">
        <v>7100000</v>
      </c>
      <c r="G148" s="605">
        <v>7268534.5</v>
      </c>
      <c r="H148" s="605">
        <v>1</v>
      </c>
      <c r="I148" s="605"/>
      <c r="K148" s="468"/>
    </row>
    <row r="149" spans="2:11" x14ac:dyDescent="0.25">
      <c r="B149" s="605">
        <v>4</v>
      </c>
      <c r="C149" s="605" t="s">
        <v>12</v>
      </c>
      <c r="D149" s="605" t="s">
        <v>84</v>
      </c>
      <c r="E149" s="605" t="s">
        <v>95</v>
      </c>
      <c r="F149" s="605">
        <v>7100000</v>
      </c>
      <c r="G149" s="605">
        <v>7100000</v>
      </c>
      <c r="H149" s="605">
        <v>1</v>
      </c>
      <c r="I149" s="605"/>
      <c r="K149" s="468"/>
    </row>
    <row r="150" spans="2:11" x14ac:dyDescent="0.25">
      <c r="B150" s="605">
        <v>4</v>
      </c>
      <c r="C150" s="605" t="s">
        <v>12</v>
      </c>
      <c r="D150" s="605" t="s">
        <v>84</v>
      </c>
      <c r="E150" s="605" t="s">
        <v>368</v>
      </c>
      <c r="F150" s="605">
        <v>10650000</v>
      </c>
      <c r="G150" s="605">
        <v>10650000</v>
      </c>
      <c r="H150" s="605">
        <v>1</v>
      </c>
      <c r="I150" s="605"/>
      <c r="K150" s="468"/>
    </row>
    <row r="151" spans="2:11" x14ac:dyDescent="0.25">
      <c r="B151" s="605">
        <v>4</v>
      </c>
      <c r="C151" s="605" t="s">
        <v>12</v>
      </c>
      <c r="D151" s="605" t="s">
        <v>84</v>
      </c>
      <c r="E151" s="605" t="s">
        <v>378</v>
      </c>
      <c r="F151" s="605">
        <v>6980000</v>
      </c>
      <c r="G151" s="605">
        <v>7100000</v>
      </c>
      <c r="H151" s="605">
        <v>1</v>
      </c>
      <c r="I151" s="605"/>
      <c r="K151" s="468"/>
    </row>
    <row r="152" spans="2:11" x14ac:dyDescent="0.25">
      <c r="B152" s="605">
        <v>4</v>
      </c>
      <c r="C152" s="605" t="s">
        <v>12</v>
      </c>
      <c r="D152" s="605" t="s">
        <v>84</v>
      </c>
      <c r="E152" s="605" t="s">
        <v>451</v>
      </c>
      <c r="F152" s="605">
        <v>6951000</v>
      </c>
      <c r="G152" s="605">
        <v>7101746.6699999999</v>
      </c>
      <c r="H152" s="605">
        <v>1</v>
      </c>
      <c r="I152" s="605"/>
      <c r="K152" s="468"/>
    </row>
    <row r="153" spans="2:11" x14ac:dyDescent="0.25">
      <c r="B153" s="605">
        <v>4</v>
      </c>
      <c r="C153" s="605" t="s">
        <v>12</v>
      </c>
      <c r="D153" s="605" t="s">
        <v>84</v>
      </c>
      <c r="E153" s="605" t="s">
        <v>86</v>
      </c>
      <c r="F153" s="605">
        <v>4683666.666666667</v>
      </c>
      <c r="G153" s="605">
        <v>7150582.333333334</v>
      </c>
      <c r="H153" s="605">
        <v>3</v>
      </c>
      <c r="I153" s="605"/>
      <c r="K153" s="468"/>
    </row>
    <row r="154" spans="2:11" x14ac:dyDescent="0.25">
      <c r="B154" s="605">
        <v>4</v>
      </c>
      <c r="C154" s="605" t="s">
        <v>12</v>
      </c>
      <c r="D154" s="605" t="s">
        <v>96</v>
      </c>
      <c r="E154" s="605" t="s">
        <v>418</v>
      </c>
      <c r="F154" s="605">
        <v>7100000</v>
      </c>
      <c r="G154" s="605">
        <v>7100000</v>
      </c>
      <c r="H154" s="605">
        <v>1</v>
      </c>
      <c r="I154" s="605"/>
      <c r="K154" s="468"/>
    </row>
    <row r="155" spans="2:11" x14ac:dyDescent="0.25">
      <c r="B155" s="605">
        <v>4</v>
      </c>
      <c r="C155" s="605" t="s">
        <v>12</v>
      </c>
      <c r="D155" s="605" t="s">
        <v>96</v>
      </c>
      <c r="E155" s="605" t="s">
        <v>117</v>
      </c>
      <c r="F155" s="605">
        <v>7045000</v>
      </c>
      <c r="G155" s="605">
        <v>17045000</v>
      </c>
      <c r="H155" s="605">
        <v>1</v>
      </c>
      <c r="I155" s="605"/>
      <c r="K155" s="468"/>
    </row>
    <row r="156" spans="2:11" x14ac:dyDescent="0.25">
      <c r="B156" s="605">
        <v>4</v>
      </c>
      <c r="C156" s="605" t="s">
        <v>12</v>
      </c>
      <c r="D156" s="605" t="s">
        <v>97</v>
      </c>
      <c r="E156" s="605" t="s">
        <v>427</v>
      </c>
      <c r="F156" s="605">
        <v>7100000</v>
      </c>
      <c r="G156" s="605">
        <v>7240000</v>
      </c>
      <c r="H156" s="605">
        <v>1</v>
      </c>
      <c r="I156" s="605"/>
      <c r="K156" s="468"/>
    </row>
    <row r="157" spans="2:11" x14ac:dyDescent="0.25">
      <c r="B157" s="605">
        <v>4</v>
      </c>
      <c r="C157" s="605" t="s">
        <v>13</v>
      </c>
      <c r="D157" s="605" t="s">
        <v>429</v>
      </c>
      <c r="E157" s="605" t="s">
        <v>429</v>
      </c>
      <c r="F157" s="605">
        <v>6985500</v>
      </c>
      <c r="G157" s="605">
        <v>7056000</v>
      </c>
      <c r="H157" s="605">
        <v>2</v>
      </c>
      <c r="I157" s="605"/>
      <c r="K157" s="468"/>
    </row>
    <row r="158" spans="2:11" x14ac:dyDescent="0.25">
      <c r="B158" s="605">
        <v>4</v>
      </c>
      <c r="C158" s="605" t="s">
        <v>13</v>
      </c>
      <c r="D158" s="605" t="s">
        <v>429</v>
      </c>
      <c r="E158" s="605" t="s">
        <v>424</v>
      </c>
      <c r="F158" s="605">
        <v>7015000</v>
      </c>
      <c r="G158" s="605">
        <v>7155000</v>
      </c>
      <c r="H158" s="605">
        <v>1</v>
      </c>
      <c r="I158" s="605"/>
      <c r="K158" s="468"/>
    </row>
    <row r="159" spans="2:11" x14ac:dyDescent="0.25">
      <c r="B159" s="605">
        <v>4</v>
      </c>
      <c r="C159" s="605" t="s">
        <v>13</v>
      </c>
      <c r="D159" s="605" t="s">
        <v>138</v>
      </c>
      <c r="E159" s="605" t="s">
        <v>118</v>
      </c>
      <c r="F159" s="605">
        <v>7100000</v>
      </c>
      <c r="G159" s="605">
        <v>7100000</v>
      </c>
      <c r="H159" s="605">
        <v>3</v>
      </c>
      <c r="I159" s="605"/>
      <c r="K159" s="468"/>
    </row>
    <row r="160" spans="2:11" x14ac:dyDescent="0.25">
      <c r="B160" s="605">
        <v>4</v>
      </c>
      <c r="C160" s="605" t="s">
        <v>13</v>
      </c>
      <c r="D160" s="605" t="s">
        <v>138</v>
      </c>
      <c r="E160" s="605" t="s">
        <v>120</v>
      </c>
      <c r="F160" s="605">
        <v>8495000</v>
      </c>
      <c r="G160" s="605">
        <v>8544000</v>
      </c>
      <c r="H160" s="605">
        <v>5</v>
      </c>
      <c r="I160" s="605"/>
      <c r="K160" s="468"/>
    </row>
    <row r="161" spans="2:11" x14ac:dyDescent="0.25">
      <c r="B161" s="605">
        <v>4</v>
      </c>
      <c r="C161" s="605" t="s">
        <v>13</v>
      </c>
      <c r="D161" s="605" t="s">
        <v>138</v>
      </c>
      <c r="E161" s="605" t="s">
        <v>149</v>
      </c>
      <c r="F161" s="605">
        <v>7090000</v>
      </c>
      <c r="G161" s="605">
        <v>7171475</v>
      </c>
      <c r="H161" s="605">
        <v>8</v>
      </c>
      <c r="I161" s="605"/>
      <c r="K161" s="468"/>
    </row>
    <row r="162" spans="2:11" x14ac:dyDescent="0.25">
      <c r="B162" s="605">
        <v>4</v>
      </c>
      <c r="C162" s="605" t="s">
        <v>13</v>
      </c>
      <c r="D162" s="605" t="s">
        <v>138</v>
      </c>
      <c r="E162" s="605" t="s">
        <v>452</v>
      </c>
      <c r="F162" s="605">
        <v>7100000</v>
      </c>
      <c r="G162" s="605">
        <v>7100000</v>
      </c>
      <c r="H162" s="605">
        <v>1</v>
      </c>
      <c r="I162" s="605"/>
      <c r="K162" s="468"/>
    </row>
    <row r="163" spans="2:11" x14ac:dyDescent="0.25">
      <c r="B163" s="605">
        <v>4</v>
      </c>
      <c r="C163" s="605" t="s">
        <v>65</v>
      </c>
      <c r="D163" s="605" t="s">
        <v>115</v>
      </c>
      <c r="E163" s="605" t="s">
        <v>419</v>
      </c>
      <c r="F163" s="605">
        <v>6967000</v>
      </c>
      <c r="G163" s="605">
        <v>7100000</v>
      </c>
      <c r="H163" s="605">
        <v>1</v>
      </c>
      <c r="I163" s="605"/>
      <c r="K163" s="468"/>
    </row>
    <row r="164" spans="2:11" x14ac:dyDescent="0.25">
      <c r="B164" s="605">
        <v>4</v>
      </c>
      <c r="C164" s="605" t="s">
        <v>66</v>
      </c>
      <c r="D164" s="605" t="s">
        <v>110</v>
      </c>
      <c r="E164" s="605" t="s">
        <v>401</v>
      </c>
      <c r="F164" s="605">
        <v>7100000</v>
      </c>
      <c r="G164" s="605">
        <v>7100000</v>
      </c>
      <c r="H164" s="605">
        <v>1</v>
      </c>
      <c r="I164" s="605"/>
      <c r="K164" s="468"/>
    </row>
    <row r="165" spans="2:11" x14ac:dyDescent="0.25">
      <c r="B165" s="605">
        <v>4</v>
      </c>
      <c r="C165" s="605" t="s">
        <v>66</v>
      </c>
      <c r="D165" s="605" t="s">
        <v>64</v>
      </c>
      <c r="E165" s="605" t="s">
        <v>64</v>
      </c>
      <c r="F165" s="605">
        <v>5325000</v>
      </c>
      <c r="G165" s="605">
        <v>10660000</v>
      </c>
      <c r="H165" s="605">
        <v>2</v>
      </c>
      <c r="I165" s="605"/>
      <c r="K165" s="468"/>
    </row>
    <row r="166" spans="2:11" x14ac:dyDescent="0.25">
      <c r="B166" s="605">
        <v>4</v>
      </c>
      <c r="C166" s="605" t="s">
        <v>66</v>
      </c>
      <c r="D166" s="605" t="s">
        <v>64</v>
      </c>
      <c r="E166" s="605" t="s">
        <v>453</v>
      </c>
      <c r="F166" s="605">
        <v>7100000</v>
      </c>
      <c r="G166" s="605">
        <v>7100000</v>
      </c>
      <c r="H166" s="605">
        <v>1</v>
      </c>
      <c r="I166" s="605"/>
      <c r="K166" s="468"/>
    </row>
    <row r="167" spans="2:11" x14ac:dyDescent="0.25">
      <c r="B167" s="605">
        <v>4</v>
      </c>
      <c r="C167" s="605" t="s">
        <v>66</v>
      </c>
      <c r="D167" s="605" t="s">
        <v>67</v>
      </c>
      <c r="E167" s="605" t="s">
        <v>68</v>
      </c>
      <c r="F167" s="605">
        <v>10650000</v>
      </c>
      <c r="G167" s="605">
        <v>10650000</v>
      </c>
      <c r="H167" s="605">
        <v>1</v>
      </c>
      <c r="I167" s="605"/>
      <c r="K167" s="468"/>
    </row>
    <row r="168" spans="2:11" x14ac:dyDescent="0.25">
      <c r="B168" s="605">
        <v>4</v>
      </c>
      <c r="C168" s="605" t="s">
        <v>66</v>
      </c>
      <c r="D168" s="605" t="s">
        <v>131</v>
      </c>
      <c r="E168" s="605" t="s">
        <v>131</v>
      </c>
      <c r="F168" s="605">
        <v>6960000</v>
      </c>
      <c r="G168" s="605">
        <v>7100000</v>
      </c>
      <c r="H168" s="605">
        <v>1</v>
      </c>
      <c r="I168" s="605"/>
      <c r="K168" s="468"/>
    </row>
    <row r="169" spans="2:11" x14ac:dyDescent="0.25">
      <c r="B169" s="605">
        <v>4</v>
      </c>
      <c r="C169" s="605" t="s">
        <v>66</v>
      </c>
      <c r="D169" s="605" t="s">
        <v>131</v>
      </c>
      <c r="E169" s="605" t="s">
        <v>420</v>
      </c>
      <c r="F169" s="605">
        <v>7088000</v>
      </c>
      <c r="G169" s="605">
        <v>7100000</v>
      </c>
      <c r="H169" s="605">
        <v>1</v>
      </c>
      <c r="I169" s="605"/>
      <c r="K169" s="468"/>
    </row>
    <row r="170" spans="2:11" x14ac:dyDescent="0.25">
      <c r="B170" s="605">
        <v>4</v>
      </c>
      <c r="C170" s="605" t="s">
        <v>66</v>
      </c>
      <c r="D170" s="605" t="s">
        <v>111</v>
      </c>
      <c r="E170" s="605" t="s">
        <v>111</v>
      </c>
      <c r="F170" s="605">
        <v>6970000</v>
      </c>
      <c r="G170" s="605">
        <v>7120000</v>
      </c>
      <c r="H170" s="605">
        <v>1</v>
      </c>
      <c r="I170" s="605"/>
      <c r="K170" s="468"/>
    </row>
    <row r="171" spans="2:11" x14ac:dyDescent="0.25">
      <c r="B171" s="605">
        <v>4</v>
      </c>
      <c r="C171" s="605" t="s">
        <v>66</v>
      </c>
      <c r="D171" s="605" t="s">
        <v>111</v>
      </c>
      <c r="E171" s="605" t="s">
        <v>150</v>
      </c>
      <c r="F171" s="605">
        <v>7020000</v>
      </c>
      <c r="G171" s="605">
        <v>7150000</v>
      </c>
      <c r="H171" s="605">
        <v>1</v>
      </c>
      <c r="I171" s="605"/>
      <c r="K171" s="468"/>
    </row>
    <row r="172" spans="2:11" x14ac:dyDescent="0.25">
      <c r="B172" s="605">
        <v>4</v>
      </c>
      <c r="C172" s="605" t="s">
        <v>66</v>
      </c>
      <c r="D172" s="605" t="s">
        <v>111</v>
      </c>
      <c r="E172" s="605" t="s">
        <v>151</v>
      </c>
      <c r="F172" s="605">
        <v>10650000</v>
      </c>
      <c r="G172" s="605">
        <v>10650000</v>
      </c>
      <c r="H172" s="605">
        <v>2</v>
      </c>
      <c r="I172" s="605"/>
      <c r="K172" s="468"/>
    </row>
    <row r="173" spans="2:11" x14ac:dyDescent="0.25">
      <c r="B173" s="605">
        <v>4</v>
      </c>
      <c r="C173" s="605" t="s">
        <v>66</v>
      </c>
      <c r="D173" s="605" t="s">
        <v>88</v>
      </c>
      <c r="E173" s="605" t="s">
        <v>89</v>
      </c>
      <c r="F173" s="605">
        <v>6038000</v>
      </c>
      <c r="G173" s="605">
        <v>28500000</v>
      </c>
      <c r="H173" s="605">
        <v>1</v>
      </c>
      <c r="I173" s="605"/>
      <c r="K173" s="468"/>
    </row>
    <row r="174" spans="2:11" x14ac:dyDescent="0.25">
      <c r="B174" s="605">
        <v>4</v>
      </c>
      <c r="C174" s="605" t="s">
        <v>66</v>
      </c>
      <c r="D174" s="605" t="s">
        <v>69</v>
      </c>
      <c r="E174" s="605" t="s">
        <v>70</v>
      </c>
      <c r="F174" s="605">
        <v>6963333.333333333</v>
      </c>
      <c r="G174" s="605">
        <v>7106666.666666667</v>
      </c>
      <c r="H174" s="605">
        <v>3</v>
      </c>
      <c r="I174" s="605"/>
      <c r="K174" s="468"/>
    </row>
    <row r="175" spans="2:11" x14ac:dyDescent="0.25">
      <c r="B175" s="605">
        <v>4</v>
      </c>
      <c r="C175" s="605" t="s">
        <v>66</v>
      </c>
      <c r="D175" s="605" t="s">
        <v>69</v>
      </c>
      <c r="E175" s="605" t="s">
        <v>206</v>
      </c>
      <c r="F175" s="605">
        <v>7035000</v>
      </c>
      <c r="G175" s="605">
        <v>7110000</v>
      </c>
      <c r="H175" s="605">
        <v>2</v>
      </c>
      <c r="I175" s="605"/>
      <c r="K175" s="468"/>
    </row>
    <row r="176" spans="2:11" x14ac:dyDescent="0.25">
      <c r="B176" s="605">
        <v>4</v>
      </c>
      <c r="C176" s="605" t="s">
        <v>135</v>
      </c>
      <c r="D176" s="605" t="s">
        <v>135</v>
      </c>
      <c r="E176" s="605" t="s">
        <v>135</v>
      </c>
      <c r="F176" s="605">
        <v>6711000</v>
      </c>
      <c r="G176" s="605">
        <v>7100000</v>
      </c>
      <c r="H176" s="605">
        <v>1</v>
      </c>
      <c r="I176" s="605"/>
      <c r="K176" s="468"/>
    </row>
    <row r="177" spans="2:11" x14ac:dyDescent="0.25">
      <c r="B177" s="605">
        <v>4</v>
      </c>
      <c r="C177" s="605" t="s">
        <v>135</v>
      </c>
      <c r="D177" s="605" t="s">
        <v>135</v>
      </c>
      <c r="E177" s="605" t="s">
        <v>371</v>
      </c>
      <c r="F177" s="605">
        <v>7100000</v>
      </c>
      <c r="G177" s="605">
        <v>7303000</v>
      </c>
      <c r="H177" s="605">
        <v>2</v>
      </c>
      <c r="I177" s="605"/>
      <c r="K177" s="468"/>
    </row>
    <row r="178" spans="2:11" x14ac:dyDescent="0.25">
      <c r="B178" s="605">
        <v>4</v>
      </c>
      <c r="C178" s="605" t="s">
        <v>135</v>
      </c>
      <c r="D178" s="605" t="s">
        <v>135</v>
      </c>
      <c r="E178" s="605" t="s">
        <v>454</v>
      </c>
      <c r="F178" s="605">
        <v>10650000</v>
      </c>
      <c r="G178" s="605">
        <v>10650000</v>
      </c>
      <c r="H178" s="605">
        <v>1</v>
      </c>
      <c r="I178" s="605"/>
      <c r="K178" s="468"/>
    </row>
    <row r="179" spans="2:11" x14ac:dyDescent="0.25">
      <c r="B179" s="605">
        <v>4</v>
      </c>
      <c r="C179" s="605" t="s">
        <v>135</v>
      </c>
      <c r="D179" s="605" t="s">
        <v>139</v>
      </c>
      <c r="E179" s="605" t="s">
        <v>154</v>
      </c>
      <c r="F179" s="605">
        <v>7938250</v>
      </c>
      <c r="G179" s="605">
        <v>8043881.25</v>
      </c>
      <c r="H179" s="605">
        <v>4</v>
      </c>
      <c r="I179" s="605"/>
      <c r="K179" s="468"/>
    </row>
    <row r="180" spans="2:11" x14ac:dyDescent="0.25">
      <c r="B180" s="605">
        <v>4</v>
      </c>
      <c r="C180" s="605" t="s">
        <v>135</v>
      </c>
      <c r="D180" s="605" t="s">
        <v>139</v>
      </c>
      <c r="E180" s="605" t="s">
        <v>137</v>
      </c>
      <c r="F180" s="605">
        <v>5680000</v>
      </c>
      <c r="G180" s="605">
        <v>7220000</v>
      </c>
      <c r="H180" s="605">
        <v>1</v>
      </c>
      <c r="I180" s="605"/>
      <c r="K180" s="468"/>
    </row>
    <row r="181" spans="2:11" x14ac:dyDescent="0.25">
      <c r="B181" s="605">
        <v>4</v>
      </c>
      <c r="C181" s="605" t="s">
        <v>135</v>
      </c>
      <c r="D181" s="605" t="s">
        <v>139</v>
      </c>
      <c r="E181" s="605" t="s">
        <v>71</v>
      </c>
      <c r="F181" s="605">
        <v>7082777.777777778</v>
      </c>
      <c r="G181" s="605">
        <v>7177777.7777777771</v>
      </c>
      <c r="H181" s="605">
        <v>9</v>
      </c>
      <c r="I181" s="605"/>
      <c r="K181" s="468"/>
    </row>
    <row r="182" spans="2:11" x14ac:dyDescent="0.25">
      <c r="B182" s="605">
        <v>4</v>
      </c>
      <c r="C182" s="605" t="s">
        <v>135</v>
      </c>
      <c r="D182" s="605" t="s">
        <v>139</v>
      </c>
      <c r="E182" s="605" t="s">
        <v>99</v>
      </c>
      <c r="F182" s="605">
        <v>8502000</v>
      </c>
      <c r="G182" s="605">
        <v>10482800</v>
      </c>
      <c r="H182" s="605">
        <v>5</v>
      </c>
      <c r="I182" s="605"/>
      <c r="K182" s="468"/>
    </row>
    <row r="183" spans="2:11" x14ac:dyDescent="0.25">
      <c r="B183" s="605">
        <v>4</v>
      </c>
      <c r="C183" s="605" t="s">
        <v>135</v>
      </c>
      <c r="D183" s="605" t="s">
        <v>139</v>
      </c>
      <c r="E183" s="605" t="s">
        <v>72</v>
      </c>
      <c r="F183" s="605">
        <v>7058000</v>
      </c>
      <c r="G183" s="605">
        <v>7124000</v>
      </c>
      <c r="H183" s="605">
        <v>5</v>
      </c>
      <c r="I183" s="605"/>
      <c r="K183" s="468"/>
    </row>
    <row r="184" spans="2:11" x14ac:dyDescent="0.25">
      <c r="B184" s="605">
        <v>4</v>
      </c>
      <c r="C184" s="605" t="s">
        <v>135</v>
      </c>
      <c r="D184" s="605" t="s">
        <v>73</v>
      </c>
      <c r="E184" s="605" t="s">
        <v>73</v>
      </c>
      <c r="F184" s="605">
        <v>7586400</v>
      </c>
      <c r="G184" s="605">
        <v>7834349.4000000004</v>
      </c>
      <c r="H184" s="605">
        <v>5</v>
      </c>
      <c r="I184" s="605"/>
      <c r="K184" s="468"/>
    </row>
    <row r="185" spans="2:11" x14ac:dyDescent="0.25">
      <c r="B185" s="605">
        <v>4</v>
      </c>
      <c r="C185" s="605" t="s">
        <v>135</v>
      </c>
      <c r="D185" s="605" t="s">
        <v>73</v>
      </c>
      <c r="E185" s="605" t="s">
        <v>455</v>
      </c>
      <c r="F185" s="605">
        <v>8875000</v>
      </c>
      <c r="G185" s="605">
        <v>8875000</v>
      </c>
      <c r="H185" s="605">
        <v>2</v>
      </c>
      <c r="I185" s="605"/>
      <c r="K185" s="468"/>
    </row>
    <row r="186" spans="2:11" x14ac:dyDescent="0.25">
      <c r="B186" s="605">
        <v>4</v>
      </c>
      <c r="C186" s="605" t="s">
        <v>135</v>
      </c>
      <c r="D186" s="605" t="s">
        <v>73</v>
      </c>
      <c r="E186" s="605" t="s">
        <v>322</v>
      </c>
      <c r="F186" s="605">
        <v>7075000</v>
      </c>
      <c r="G186" s="605">
        <v>7220000</v>
      </c>
      <c r="H186" s="605">
        <v>1</v>
      </c>
      <c r="I186" s="605"/>
      <c r="K186" s="468"/>
    </row>
    <row r="187" spans="2:11" x14ac:dyDescent="0.25">
      <c r="B187" s="605">
        <v>4</v>
      </c>
      <c r="C187" s="605" t="s">
        <v>135</v>
      </c>
      <c r="D187" s="605" t="s">
        <v>116</v>
      </c>
      <c r="E187" s="605" t="s">
        <v>348</v>
      </c>
      <c r="F187" s="605">
        <v>10650000</v>
      </c>
      <c r="G187" s="605">
        <v>10924000</v>
      </c>
      <c r="H187" s="605">
        <v>1</v>
      </c>
      <c r="I187" s="605"/>
      <c r="K187" s="468"/>
    </row>
    <row r="188" spans="2:11" x14ac:dyDescent="0.25">
      <c r="B188" s="605">
        <v>4</v>
      </c>
      <c r="C188" s="605" t="s">
        <v>135</v>
      </c>
      <c r="D188" s="605" t="s">
        <v>116</v>
      </c>
      <c r="E188" s="605" t="s">
        <v>456</v>
      </c>
      <c r="F188" s="605">
        <v>7100000</v>
      </c>
      <c r="G188" s="605">
        <v>7560000</v>
      </c>
      <c r="H188" s="605">
        <v>1</v>
      </c>
      <c r="I188" s="605"/>
      <c r="K188" s="468"/>
    </row>
    <row r="189" spans="2:11" x14ac:dyDescent="0.25">
      <c r="B189" s="605">
        <v>4</v>
      </c>
      <c r="C189" s="605" t="s">
        <v>135</v>
      </c>
      <c r="D189" s="605" t="s">
        <v>116</v>
      </c>
      <c r="E189" s="605" t="s">
        <v>457</v>
      </c>
      <c r="F189" s="605">
        <v>7100000</v>
      </c>
      <c r="G189" s="605">
        <v>7323000</v>
      </c>
      <c r="H189" s="605">
        <v>1</v>
      </c>
      <c r="I189" s="605"/>
      <c r="K189" s="468"/>
    </row>
    <row r="190" spans="2:11" x14ac:dyDescent="0.25">
      <c r="B190" s="605">
        <v>4</v>
      </c>
      <c r="C190" s="605" t="s">
        <v>135</v>
      </c>
      <c r="D190" s="605" t="s">
        <v>91</v>
      </c>
      <c r="E190" s="605" t="s">
        <v>91</v>
      </c>
      <c r="F190" s="605">
        <v>7100000</v>
      </c>
      <c r="G190" s="605">
        <v>7100000</v>
      </c>
      <c r="H190" s="605">
        <v>1</v>
      </c>
      <c r="I190" s="605"/>
      <c r="K190" s="468"/>
    </row>
    <row r="191" spans="2:11" x14ac:dyDescent="0.25">
      <c r="B191" s="605">
        <v>4</v>
      </c>
      <c r="C191" s="605" t="s">
        <v>135</v>
      </c>
      <c r="D191" s="605" t="s">
        <v>91</v>
      </c>
      <c r="E191" s="605" t="s">
        <v>152</v>
      </c>
      <c r="F191" s="605">
        <v>8835000</v>
      </c>
      <c r="G191" s="605">
        <v>8935000</v>
      </c>
      <c r="H191" s="605">
        <v>2</v>
      </c>
      <c r="I191" s="605"/>
      <c r="K191" s="468"/>
    </row>
    <row r="192" spans="2:11" x14ac:dyDescent="0.25">
      <c r="B192" s="605">
        <v>4</v>
      </c>
      <c r="C192" s="605" t="s">
        <v>135</v>
      </c>
      <c r="D192" s="605" t="s">
        <v>91</v>
      </c>
      <c r="E192" s="605" t="s">
        <v>92</v>
      </c>
      <c r="F192" s="605">
        <v>6508333.333333333</v>
      </c>
      <c r="G192" s="605">
        <v>7784666.666666666</v>
      </c>
      <c r="H192" s="605">
        <v>6</v>
      </c>
      <c r="I192" s="605"/>
      <c r="K192" s="468"/>
    </row>
    <row r="193" spans="2:11" x14ac:dyDescent="0.25">
      <c r="B193" s="605">
        <v>4</v>
      </c>
      <c r="C193" s="605" t="s">
        <v>135</v>
      </c>
      <c r="D193" s="605" t="s">
        <v>140</v>
      </c>
      <c r="E193" s="605" t="s">
        <v>347</v>
      </c>
      <c r="F193" s="605">
        <v>7075000</v>
      </c>
      <c r="G193" s="605">
        <v>7285000</v>
      </c>
      <c r="H193" s="605">
        <v>1</v>
      </c>
      <c r="I193" s="605"/>
      <c r="K193" s="468"/>
    </row>
    <row r="194" spans="2:11" x14ac:dyDescent="0.25">
      <c r="B194" s="605">
        <v>4</v>
      </c>
      <c r="C194" s="605" t="s">
        <v>135</v>
      </c>
      <c r="D194" s="605" t="s">
        <v>140</v>
      </c>
      <c r="E194" s="605" t="s">
        <v>128</v>
      </c>
      <c r="F194" s="605">
        <v>7100000</v>
      </c>
      <c r="G194" s="605">
        <v>7100000</v>
      </c>
      <c r="H194" s="605">
        <v>1</v>
      </c>
      <c r="I194" s="605"/>
      <c r="K194" s="468"/>
    </row>
    <row r="195" spans="2:11" x14ac:dyDescent="0.25">
      <c r="B195" s="605">
        <v>4</v>
      </c>
      <c r="C195" s="605" t="s">
        <v>135</v>
      </c>
      <c r="D195" s="605" t="s">
        <v>140</v>
      </c>
      <c r="E195" s="605" t="s">
        <v>155</v>
      </c>
      <c r="F195" s="605">
        <v>7100000</v>
      </c>
      <c r="G195" s="605">
        <v>7160000</v>
      </c>
      <c r="H195" s="605">
        <v>2</v>
      </c>
      <c r="I195" s="605"/>
      <c r="K195" s="468"/>
    </row>
    <row r="196" spans="2:11" x14ac:dyDescent="0.25">
      <c r="B196" s="605">
        <v>4</v>
      </c>
      <c r="C196" s="605" t="s">
        <v>135</v>
      </c>
      <c r="D196" s="605" t="s">
        <v>140</v>
      </c>
      <c r="E196" s="605" t="s">
        <v>146</v>
      </c>
      <c r="F196" s="605">
        <v>8875000</v>
      </c>
      <c r="G196" s="605">
        <v>8945000</v>
      </c>
      <c r="H196" s="605">
        <v>2</v>
      </c>
      <c r="I196" s="605"/>
      <c r="K196" s="468"/>
    </row>
    <row r="197" spans="2:11" x14ac:dyDescent="0.25">
      <c r="B197" s="605">
        <v>14</v>
      </c>
      <c r="C197" s="605" t="s">
        <v>132</v>
      </c>
      <c r="D197" s="605" t="s">
        <v>132</v>
      </c>
      <c r="E197" s="605" t="s">
        <v>416</v>
      </c>
      <c r="F197" s="605">
        <v>7100000</v>
      </c>
      <c r="G197" s="605">
        <v>8008946</v>
      </c>
      <c r="H197" s="605">
        <v>1</v>
      </c>
      <c r="I197" s="605"/>
      <c r="K197" s="468"/>
    </row>
    <row r="198" spans="2:11" x14ac:dyDescent="0.25">
      <c r="B198" s="605">
        <v>22</v>
      </c>
      <c r="C198" s="605" t="s">
        <v>12</v>
      </c>
      <c r="D198" s="605" t="s">
        <v>12</v>
      </c>
      <c r="E198" s="605" t="s">
        <v>359</v>
      </c>
      <c r="F198" s="605">
        <v>5077000</v>
      </c>
      <c r="G198" s="605">
        <v>56831704</v>
      </c>
      <c r="H198" s="605">
        <v>1</v>
      </c>
      <c r="I198" s="605"/>
      <c r="K198" s="468"/>
    </row>
    <row r="199" spans="2:11" x14ac:dyDescent="0.25">
      <c r="B199" s="605">
        <v>26</v>
      </c>
      <c r="C199" s="605" t="s">
        <v>132</v>
      </c>
      <c r="D199" s="605" t="s">
        <v>132</v>
      </c>
      <c r="E199" s="605" t="s">
        <v>399</v>
      </c>
      <c r="F199" s="605">
        <v>6089000</v>
      </c>
      <c r="G199" s="605">
        <v>6413490.2599999998</v>
      </c>
      <c r="H199" s="605">
        <v>1</v>
      </c>
      <c r="I199" s="605"/>
      <c r="K199" s="468"/>
    </row>
    <row r="200" spans="2:11" x14ac:dyDescent="0.25">
      <c r="B200" s="605">
        <v>27</v>
      </c>
      <c r="C200" s="605" t="s">
        <v>132</v>
      </c>
      <c r="D200" s="605" t="s">
        <v>321</v>
      </c>
      <c r="E200" s="605" t="s">
        <v>396</v>
      </c>
      <c r="F200" s="605">
        <v>4757000</v>
      </c>
      <c r="G200" s="605">
        <v>44951000</v>
      </c>
      <c r="H200" s="605">
        <v>1</v>
      </c>
      <c r="I200" s="605"/>
      <c r="K200" s="468"/>
    </row>
    <row r="201" spans="2:11" x14ac:dyDescent="0.25">
      <c r="B201" s="605">
        <v>27</v>
      </c>
      <c r="C201" s="605" t="s">
        <v>132</v>
      </c>
      <c r="D201" s="605" t="s">
        <v>458</v>
      </c>
      <c r="E201" s="605" t="s">
        <v>79</v>
      </c>
      <c r="F201" s="605">
        <v>5141000</v>
      </c>
      <c r="G201" s="605">
        <v>37517000</v>
      </c>
      <c r="H201" s="605">
        <v>1</v>
      </c>
      <c r="I201" s="605"/>
      <c r="K201" s="468"/>
    </row>
    <row r="202" spans="2:11" x14ac:dyDescent="0.25">
      <c r="B202" s="605">
        <v>27</v>
      </c>
      <c r="C202" s="605" t="s">
        <v>132</v>
      </c>
      <c r="D202" s="605" t="s">
        <v>308</v>
      </c>
      <c r="E202" s="605" t="s">
        <v>94</v>
      </c>
      <c r="F202" s="605">
        <v>10530000</v>
      </c>
      <c r="G202" s="605">
        <v>10703376.449999999</v>
      </c>
      <c r="H202" s="605">
        <v>1</v>
      </c>
      <c r="I202" s="605"/>
      <c r="K202" s="468"/>
    </row>
    <row r="203" spans="2:11" x14ac:dyDescent="0.25">
      <c r="B203" s="605">
        <v>27</v>
      </c>
      <c r="C203" s="605" t="s">
        <v>11</v>
      </c>
      <c r="D203" s="605" t="s">
        <v>81</v>
      </c>
      <c r="E203" s="605" t="s">
        <v>81</v>
      </c>
      <c r="F203" s="605">
        <v>6986000</v>
      </c>
      <c r="G203" s="605">
        <v>7043500</v>
      </c>
      <c r="H203" s="605">
        <v>2</v>
      </c>
      <c r="I203" s="605"/>
      <c r="K203" s="468"/>
    </row>
    <row r="204" spans="2:11" x14ac:dyDescent="0.25">
      <c r="B204" s="605">
        <v>27</v>
      </c>
      <c r="C204" s="605" t="s">
        <v>11</v>
      </c>
      <c r="D204" s="605" t="s">
        <v>283</v>
      </c>
      <c r="E204" s="605" t="s">
        <v>283</v>
      </c>
      <c r="F204" s="605">
        <v>7100000</v>
      </c>
      <c r="G204" s="605">
        <v>7100000</v>
      </c>
      <c r="H204" s="605">
        <v>1</v>
      </c>
      <c r="I204" s="605"/>
      <c r="K204" s="468"/>
    </row>
    <row r="205" spans="2:11" x14ac:dyDescent="0.25">
      <c r="B205" s="605">
        <v>27</v>
      </c>
      <c r="C205" s="605" t="s">
        <v>11</v>
      </c>
      <c r="D205" s="605" t="s">
        <v>103</v>
      </c>
      <c r="E205" s="605" t="s">
        <v>104</v>
      </c>
      <c r="F205" s="605">
        <v>7065000</v>
      </c>
      <c r="G205" s="605">
        <v>17677000</v>
      </c>
      <c r="H205" s="605">
        <v>1</v>
      </c>
      <c r="I205" s="605"/>
      <c r="K205" s="468"/>
    </row>
    <row r="206" spans="2:11" x14ac:dyDescent="0.25">
      <c r="B206" s="605">
        <v>27</v>
      </c>
      <c r="C206" s="605" t="s">
        <v>11</v>
      </c>
      <c r="D206" s="605" t="s">
        <v>103</v>
      </c>
      <c r="E206" s="605" t="s">
        <v>125</v>
      </c>
      <c r="F206" s="605">
        <v>3519000</v>
      </c>
      <c r="G206" s="605">
        <v>3550001</v>
      </c>
      <c r="H206" s="605">
        <v>2</v>
      </c>
      <c r="I206" s="605"/>
      <c r="K206" s="468"/>
    </row>
    <row r="207" spans="2:11" x14ac:dyDescent="0.25">
      <c r="B207" s="605">
        <v>27</v>
      </c>
      <c r="C207" s="605" t="s">
        <v>11</v>
      </c>
      <c r="D207" s="605" t="s">
        <v>103</v>
      </c>
      <c r="E207" s="605" t="s">
        <v>143</v>
      </c>
      <c r="F207" s="605">
        <v>6948500</v>
      </c>
      <c r="G207" s="605">
        <v>11143500</v>
      </c>
      <c r="H207" s="605">
        <v>2</v>
      </c>
      <c r="I207" s="605"/>
      <c r="K207" s="468"/>
    </row>
    <row r="208" spans="2:11" x14ac:dyDescent="0.25">
      <c r="B208" s="605">
        <v>27</v>
      </c>
      <c r="C208" s="605" t="s">
        <v>11</v>
      </c>
      <c r="D208" s="605" t="s">
        <v>103</v>
      </c>
      <c r="E208" s="605" t="s">
        <v>127</v>
      </c>
      <c r="F208" s="605">
        <v>7045000</v>
      </c>
      <c r="G208" s="605">
        <v>10414000</v>
      </c>
      <c r="H208" s="605">
        <v>1</v>
      </c>
      <c r="I208" s="605"/>
      <c r="K208" s="468"/>
    </row>
    <row r="209" spans="2:11" x14ac:dyDescent="0.25">
      <c r="B209" s="605">
        <v>27</v>
      </c>
      <c r="C209" s="605" t="s">
        <v>11</v>
      </c>
      <c r="D209" s="605" t="s">
        <v>82</v>
      </c>
      <c r="E209" s="605" t="s">
        <v>294</v>
      </c>
      <c r="F209" s="605">
        <v>3790000</v>
      </c>
      <c r="G209" s="605">
        <v>3864000</v>
      </c>
      <c r="H209" s="605">
        <v>1</v>
      </c>
      <c r="I209" s="605"/>
      <c r="K209" s="468"/>
    </row>
    <row r="210" spans="2:11" x14ac:dyDescent="0.25">
      <c r="B210" s="605">
        <v>27</v>
      </c>
      <c r="C210" s="605" t="s">
        <v>11</v>
      </c>
      <c r="D210" s="605" t="s">
        <v>82</v>
      </c>
      <c r="E210" s="605" t="s">
        <v>148</v>
      </c>
      <c r="F210" s="605">
        <v>7030000</v>
      </c>
      <c r="G210" s="605">
        <v>7030000</v>
      </c>
      <c r="H210" s="605">
        <v>1</v>
      </c>
      <c r="I210" s="605"/>
      <c r="K210" s="468"/>
    </row>
    <row r="211" spans="2:11" x14ac:dyDescent="0.25">
      <c r="B211" s="605">
        <v>27</v>
      </c>
      <c r="C211" s="605" t="s">
        <v>11</v>
      </c>
      <c r="D211" s="605" t="s">
        <v>82</v>
      </c>
      <c r="E211" s="605" t="s">
        <v>119</v>
      </c>
      <c r="F211" s="605">
        <v>7100000</v>
      </c>
      <c r="G211" s="605">
        <v>7100000</v>
      </c>
      <c r="H211" s="605">
        <v>1</v>
      </c>
      <c r="I211" s="605"/>
      <c r="K211" s="468"/>
    </row>
    <row r="212" spans="2:11" x14ac:dyDescent="0.25">
      <c r="B212" s="605">
        <v>27</v>
      </c>
      <c r="C212" s="605" t="s">
        <v>11</v>
      </c>
      <c r="D212" s="605" t="s">
        <v>82</v>
      </c>
      <c r="E212" s="605" t="s">
        <v>352</v>
      </c>
      <c r="F212" s="605">
        <v>3533000</v>
      </c>
      <c r="G212" s="605">
        <v>3533001</v>
      </c>
      <c r="H212" s="605">
        <v>2</v>
      </c>
      <c r="I212" s="605"/>
      <c r="K212" s="468"/>
    </row>
    <row r="213" spans="2:11" x14ac:dyDescent="0.25">
      <c r="B213" s="605">
        <v>27</v>
      </c>
      <c r="C213" s="605" t="s">
        <v>11</v>
      </c>
      <c r="D213" s="605" t="s">
        <v>105</v>
      </c>
      <c r="E213" s="605" t="s">
        <v>385</v>
      </c>
      <c r="F213" s="605">
        <v>7090000</v>
      </c>
      <c r="G213" s="605">
        <v>7100000</v>
      </c>
      <c r="H213" s="605">
        <v>1</v>
      </c>
      <c r="I213" s="605"/>
      <c r="K213" s="468"/>
    </row>
    <row r="214" spans="2:11" x14ac:dyDescent="0.25">
      <c r="B214" s="605">
        <v>27</v>
      </c>
      <c r="C214" s="605" t="s">
        <v>12</v>
      </c>
      <c r="D214" s="605" t="s">
        <v>12</v>
      </c>
      <c r="E214" s="605" t="s">
        <v>459</v>
      </c>
      <c r="F214" s="605">
        <v>6455000</v>
      </c>
      <c r="G214" s="605">
        <v>40367000</v>
      </c>
      <c r="H214" s="605">
        <v>1</v>
      </c>
      <c r="I214" s="605"/>
      <c r="K214" s="468"/>
    </row>
    <row r="215" spans="2:11" x14ac:dyDescent="0.25">
      <c r="B215" s="605">
        <v>27</v>
      </c>
      <c r="C215" s="605" t="s">
        <v>12</v>
      </c>
      <c r="D215" s="605" t="s">
        <v>374</v>
      </c>
      <c r="E215" s="605" t="s">
        <v>374</v>
      </c>
      <c r="F215" s="605">
        <v>7035000</v>
      </c>
      <c r="G215" s="605">
        <v>10517000</v>
      </c>
      <c r="H215" s="605">
        <v>1</v>
      </c>
      <c r="I215" s="605"/>
      <c r="K215" s="468"/>
    </row>
    <row r="216" spans="2:11" x14ac:dyDescent="0.25">
      <c r="B216" s="605">
        <v>27</v>
      </c>
      <c r="C216" s="605" t="s">
        <v>12</v>
      </c>
      <c r="D216" s="605" t="s">
        <v>98</v>
      </c>
      <c r="E216" s="605" t="s">
        <v>292</v>
      </c>
      <c r="F216" s="605">
        <v>5750000</v>
      </c>
      <c r="G216" s="605">
        <v>58925000</v>
      </c>
      <c r="H216" s="605">
        <v>1</v>
      </c>
      <c r="I216" s="605"/>
      <c r="K216" s="468"/>
    </row>
    <row r="217" spans="2:11" x14ac:dyDescent="0.25">
      <c r="B217" s="605">
        <v>27</v>
      </c>
      <c r="C217" s="605" t="s">
        <v>65</v>
      </c>
      <c r="D217" s="605" t="s">
        <v>106</v>
      </c>
      <c r="E217" s="605" t="s">
        <v>106</v>
      </c>
      <c r="F217" s="605">
        <v>4853000</v>
      </c>
      <c r="G217" s="605">
        <v>24704000</v>
      </c>
      <c r="H217" s="605">
        <v>1</v>
      </c>
      <c r="I217" s="605"/>
      <c r="K217" s="468"/>
    </row>
    <row r="218" spans="2:11" x14ac:dyDescent="0.25">
      <c r="B218" s="605">
        <v>27</v>
      </c>
      <c r="C218" s="605" t="s">
        <v>65</v>
      </c>
      <c r="D218" s="605" t="s">
        <v>115</v>
      </c>
      <c r="E218" s="605" t="s">
        <v>419</v>
      </c>
      <c r="F218" s="605">
        <v>5942000</v>
      </c>
      <c r="G218" s="605">
        <v>10180000</v>
      </c>
      <c r="H218" s="605">
        <v>1</v>
      </c>
      <c r="I218" s="605"/>
      <c r="K218" s="468"/>
    </row>
    <row r="219" spans="2:11" x14ac:dyDescent="0.25">
      <c r="B219" s="605">
        <v>27</v>
      </c>
      <c r="C219" s="605" t="s">
        <v>65</v>
      </c>
      <c r="D219" s="605" t="s">
        <v>274</v>
      </c>
      <c r="E219" s="605" t="s">
        <v>460</v>
      </c>
      <c r="F219" s="605">
        <v>6963000</v>
      </c>
      <c r="G219" s="605">
        <v>6963000</v>
      </c>
      <c r="H219" s="605">
        <v>1</v>
      </c>
      <c r="I219" s="605"/>
      <c r="K219" s="468"/>
    </row>
    <row r="220" spans="2:11" x14ac:dyDescent="0.25">
      <c r="B220" s="605">
        <v>27</v>
      </c>
      <c r="C220" s="605" t="s">
        <v>65</v>
      </c>
      <c r="D220" s="605" t="s">
        <v>109</v>
      </c>
      <c r="E220" s="605" t="s">
        <v>383</v>
      </c>
      <c r="F220" s="605">
        <v>7100000</v>
      </c>
      <c r="G220" s="605">
        <v>7100000</v>
      </c>
      <c r="H220" s="605">
        <v>1</v>
      </c>
      <c r="I220" s="605"/>
      <c r="K220" s="468"/>
    </row>
    <row r="221" spans="2:11" x14ac:dyDescent="0.25">
      <c r="B221" s="605">
        <v>27</v>
      </c>
      <c r="C221" s="605" t="s">
        <v>66</v>
      </c>
      <c r="D221" s="605" t="s">
        <v>67</v>
      </c>
      <c r="E221" s="605" t="s">
        <v>461</v>
      </c>
      <c r="F221" s="605">
        <v>5325000</v>
      </c>
      <c r="G221" s="605">
        <v>5325001</v>
      </c>
      <c r="H221" s="605">
        <v>2</v>
      </c>
      <c r="I221" s="605"/>
      <c r="K221" s="468"/>
    </row>
    <row r="222" spans="2:11" x14ac:dyDescent="0.25">
      <c r="B222" s="605">
        <v>90</v>
      </c>
      <c r="C222" s="605" t="s">
        <v>132</v>
      </c>
      <c r="D222" s="605" t="s">
        <v>141</v>
      </c>
      <c r="E222" s="605" t="s">
        <v>78</v>
      </c>
      <c r="F222" s="605">
        <v>7100000</v>
      </c>
      <c r="G222" s="605">
        <v>7100000</v>
      </c>
      <c r="H222" s="605">
        <v>1</v>
      </c>
      <c r="I222" s="605"/>
      <c r="K222" s="468"/>
    </row>
    <row r="223" spans="2:11" x14ac:dyDescent="0.25">
      <c r="B223" s="605">
        <v>90</v>
      </c>
      <c r="C223" s="605" t="s">
        <v>11</v>
      </c>
      <c r="D223" s="605" t="s">
        <v>281</v>
      </c>
      <c r="E223" s="605" t="s">
        <v>431</v>
      </c>
      <c r="F223" s="605">
        <v>7060000</v>
      </c>
      <c r="G223" s="605">
        <v>7206000</v>
      </c>
      <c r="H223" s="605">
        <v>1</v>
      </c>
      <c r="I223" s="605"/>
      <c r="K223" s="468"/>
    </row>
    <row r="224" spans="2:11" x14ac:dyDescent="0.25">
      <c r="B224" s="605">
        <v>90</v>
      </c>
      <c r="C224" s="605" t="s">
        <v>11</v>
      </c>
      <c r="D224" s="605" t="s">
        <v>103</v>
      </c>
      <c r="E224" s="605" t="s">
        <v>127</v>
      </c>
      <c r="F224" s="605">
        <v>7100000</v>
      </c>
      <c r="G224" s="605">
        <v>7100000</v>
      </c>
      <c r="H224" s="605">
        <v>1</v>
      </c>
      <c r="I224" s="605"/>
      <c r="K224" s="468"/>
    </row>
    <row r="225" spans="2:11" x14ac:dyDescent="0.25">
      <c r="B225" s="605">
        <v>90</v>
      </c>
      <c r="C225" s="605" t="s">
        <v>11</v>
      </c>
      <c r="D225" s="605" t="s">
        <v>82</v>
      </c>
      <c r="E225" s="605" t="s">
        <v>82</v>
      </c>
      <c r="F225" s="605">
        <v>7100000</v>
      </c>
      <c r="G225" s="605">
        <v>7100000</v>
      </c>
      <c r="H225" s="605">
        <v>1</v>
      </c>
      <c r="I225" s="605"/>
      <c r="K225" s="468"/>
    </row>
    <row r="226" spans="2:11" x14ac:dyDescent="0.25">
      <c r="B226" s="605">
        <v>90</v>
      </c>
      <c r="C226" s="605" t="s">
        <v>11</v>
      </c>
      <c r="D226" s="605" t="s">
        <v>82</v>
      </c>
      <c r="E226" s="605" t="s">
        <v>293</v>
      </c>
      <c r="F226" s="605">
        <v>7100000</v>
      </c>
      <c r="G226" s="605">
        <v>7100000</v>
      </c>
      <c r="H226" s="605">
        <v>1</v>
      </c>
      <c r="I226" s="605"/>
      <c r="K226" s="468"/>
    </row>
    <row r="227" spans="2:11" x14ac:dyDescent="0.25">
      <c r="B227" s="605">
        <v>90</v>
      </c>
      <c r="C227" s="605" t="s">
        <v>11</v>
      </c>
      <c r="D227" s="605" t="s">
        <v>105</v>
      </c>
      <c r="E227" s="605" t="s">
        <v>105</v>
      </c>
      <c r="F227" s="605">
        <v>7100000</v>
      </c>
      <c r="G227" s="605">
        <v>7100000</v>
      </c>
      <c r="H227" s="605">
        <v>1</v>
      </c>
      <c r="I227" s="605"/>
      <c r="K227" s="468"/>
    </row>
    <row r="228" spans="2:11" x14ac:dyDescent="0.25">
      <c r="B228" s="605">
        <v>90</v>
      </c>
      <c r="C228" s="605" t="s">
        <v>11</v>
      </c>
      <c r="D228" s="605" t="s">
        <v>105</v>
      </c>
      <c r="E228" s="605" t="s">
        <v>385</v>
      </c>
      <c r="F228" s="605">
        <v>7100000</v>
      </c>
      <c r="G228" s="605">
        <v>7100000</v>
      </c>
      <c r="H228" s="605">
        <v>1</v>
      </c>
      <c r="I228" s="605"/>
      <c r="K228" s="468"/>
    </row>
    <row r="229" spans="2:11" x14ac:dyDescent="0.25">
      <c r="B229" s="605">
        <v>90</v>
      </c>
      <c r="C229" s="605" t="s">
        <v>11</v>
      </c>
      <c r="D229" s="605" t="s">
        <v>114</v>
      </c>
      <c r="E229" s="605" t="s">
        <v>79</v>
      </c>
      <c r="F229" s="605">
        <v>7086666.666666667</v>
      </c>
      <c r="G229" s="605">
        <v>7135333.333333333</v>
      </c>
      <c r="H229" s="605">
        <v>3</v>
      </c>
      <c r="I229" s="605"/>
      <c r="K229" s="468"/>
    </row>
    <row r="230" spans="2:11" x14ac:dyDescent="0.25">
      <c r="B230" s="605">
        <v>90</v>
      </c>
      <c r="C230" s="605" t="s">
        <v>11</v>
      </c>
      <c r="D230" s="605" t="s">
        <v>114</v>
      </c>
      <c r="E230" s="605" t="s">
        <v>310</v>
      </c>
      <c r="F230" s="605">
        <v>7100000</v>
      </c>
      <c r="G230" s="605">
        <v>7100000</v>
      </c>
      <c r="H230" s="605">
        <v>1</v>
      </c>
      <c r="I230" s="605"/>
      <c r="K230" s="468"/>
    </row>
    <row r="231" spans="2:11" x14ac:dyDescent="0.25">
      <c r="B231" s="605">
        <v>90</v>
      </c>
      <c r="C231" s="605" t="s">
        <v>11</v>
      </c>
      <c r="D231" s="605" t="s">
        <v>114</v>
      </c>
      <c r="E231" s="605" t="s">
        <v>295</v>
      </c>
      <c r="F231" s="605">
        <v>7100000</v>
      </c>
      <c r="G231" s="605">
        <v>7100000</v>
      </c>
      <c r="H231" s="605">
        <v>4</v>
      </c>
      <c r="I231" s="605"/>
      <c r="K231" s="468"/>
    </row>
    <row r="232" spans="2:11" x14ac:dyDescent="0.25">
      <c r="B232" s="605">
        <v>90</v>
      </c>
      <c r="C232" s="605" t="s">
        <v>13</v>
      </c>
      <c r="D232" s="605" t="s">
        <v>138</v>
      </c>
      <c r="E232" s="605" t="s">
        <v>149</v>
      </c>
      <c r="F232" s="605">
        <v>10650000</v>
      </c>
      <c r="G232" s="605">
        <v>10650000</v>
      </c>
      <c r="H232" s="605">
        <v>1</v>
      </c>
      <c r="I232" s="605"/>
      <c r="K232" s="468"/>
    </row>
    <row r="233" spans="2:11" x14ac:dyDescent="0.25">
      <c r="B233" s="605">
        <v>90</v>
      </c>
      <c r="C233" s="605" t="s">
        <v>65</v>
      </c>
      <c r="D233" s="605" t="s">
        <v>273</v>
      </c>
      <c r="E233" s="605" t="s">
        <v>249</v>
      </c>
      <c r="F233" s="605">
        <v>7100000</v>
      </c>
      <c r="G233" s="605">
        <v>7100000</v>
      </c>
      <c r="H233" s="605">
        <v>1</v>
      </c>
      <c r="I233" s="605"/>
      <c r="K233" s="468"/>
    </row>
    <row r="234" spans="2:11" x14ac:dyDescent="0.25">
      <c r="B234" s="605">
        <v>90</v>
      </c>
      <c r="C234" s="605" t="s">
        <v>65</v>
      </c>
      <c r="D234" s="605" t="s">
        <v>279</v>
      </c>
      <c r="E234" s="605" t="s">
        <v>312</v>
      </c>
      <c r="F234" s="605">
        <v>6562000</v>
      </c>
      <c r="G234" s="605">
        <v>6562000</v>
      </c>
      <c r="H234" s="605">
        <v>1</v>
      </c>
      <c r="I234" s="605"/>
      <c r="K234" s="468"/>
    </row>
    <row r="235" spans="2:11" x14ac:dyDescent="0.25">
      <c r="B235" s="605">
        <v>90</v>
      </c>
      <c r="C235" s="605" t="s">
        <v>65</v>
      </c>
      <c r="D235" s="605" t="s">
        <v>279</v>
      </c>
      <c r="E235" s="605" t="s">
        <v>444</v>
      </c>
      <c r="F235" s="605">
        <v>6423000</v>
      </c>
      <c r="G235" s="605">
        <v>6569000</v>
      </c>
      <c r="H235" s="605">
        <v>1</v>
      </c>
      <c r="I235" s="605"/>
      <c r="K235" s="468"/>
    </row>
    <row r="236" spans="2:11" x14ac:dyDescent="0.25">
      <c r="B236" s="605">
        <v>90</v>
      </c>
      <c r="C236" s="605" t="s">
        <v>65</v>
      </c>
      <c r="D236" s="605" t="s">
        <v>274</v>
      </c>
      <c r="E236" s="605" t="s">
        <v>430</v>
      </c>
      <c r="F236" s="605">
        <v>8801500</v>
      </c>
      <c r="G236" s="605">
        <v>8874859.3000000007</v>
      </c>
      <c r="H236" s="605">
        <v>2</v>
      </c>
      <c r="I236" s="605"/>
      <c r="K236" s="468"/>
    </row>
    <row r="237" spans="2:11" x14ac:dyDescent="0.25">
      <c r="B237" s="605">
        <v>90</v>
      </c>
      <c r="C237" s="605" t="s">
        <v>66</v>
      </c>
      <c r="D237" s="605" t="s">
        <v>66</v>
      </c>
      <c r="E237" s="605" t="s">
        <v>395</v>
      </c>
      <c r="F237" s="605">
        <v>10650000</v>
      </c>
      <c r="G237" s="605">
        <v>10650000</v>
      </c>
      <c r="H237" s="605">
        <v>1</v>
      </c>
      <c r="I237" s="605"/>
      <c r="K237" s="468"/>
    </row>
    <row r="238" spans="2:11" x14ac:dyDescent="0.25">
      <c r="B238" s="605">
        <v>90</v>
      </c>
      <c r="C238" s="605" t="s">
        <v>66</v>
      </c>
      <c r="D238" s="605" t="s">
        <v>66</v>
      </c>
      <c r="E238" s="605" t="s">
        <v>297</v>
      </c>
      <c r="F238" s="605">
        <v>7100000</v>
      </c>
      <c r="G238" s="605">
        <v>7100000</v>
      </c>
      <c r="H238" s="605">
        <v>1</v>
      </c>
      <c r="I238" s="605"/>
      <c r="K238" s="468"/>
    </row>
    <row r="239" spans="2:11" x14ac:dyDescent="0.25">
      <c r="B239" s="605">
        <v>90</v>
      </c>
      <c r="C239" s="605" t="s">
        <v>66</v>
      </c>
      <c r="D239" s="605" t="s">
        <v>64</v>
      </c>
      <c r="E239" s="605" t="s">
        <v>64</v>
      </c>
      <c r="F239" s="605">
        <v>10650000</v>
      </c>
      <c r="G239" s="605">
        <v>10650000</v>
      </c>
      <c r="H239" s="605">
        <v>1</v>
      </c>
      <c r="I239" s="605"/>
      <c r="K239" s="468"/>
    </row>
    <row r="240" spans="2:11" x14ac:dyDescent="0.25">
      <c r="B240" s="605">
        <v>90</v>
      </c>
      <c r="C240" s="605" t="s">
        <v>66</v>
      </c>
      <c r="D240" s="605" t="s">
        <v>64</v>
      </c>
      <c r="E240" s="605" t="s">
        <v>157</v>
      </c>
      <c r="F240" s="605">
        <v>7100000</v>
      </c>
      <c r="G240" s="605">
        <v>7100000</v>
      </c>
      <c r="H240" s="605">
        <v>1</v>
      </c>
      <c r="I240" s="605"/>
      <c r="K240" s="468"/>
    </row>
    <row r="241" spans="2:11" x14ac:dyDescent="0.25">
      <c r="B241" s="605">
        <v>90</v>
      </c>
      <c r="C241" s="605" t="s">
        <v>66</v>
      </c>
      <c r="D241" s="605" t="s">
        <v>67</v>
      </c>
      <c r="E241" s="605" t="s">
        <v>158</v>
      </c>
      <c r="F241" s="605">
        <v>7100000</v>
      </c>
      <c r="G241" s="605">
        <v>7100000</v>
      </c>
      <c r="H241" s="605">
        <v>1</v>
      </c>
      <c r="I241" s="605"/>
      <c r="K241" s="468"/>
    </row>
    <row r="242" spans="2:11" x14ac:dyDescent="0.25">
      <c r="B242" s="605">
        <v>90</v>
      </c>
      <c r="C242" s="605" t="s">
        <v>66</v>
      </c>
      <c r="D242" s="605" t="s">
        <v>67</v>
      </c>
      <c r="E242" s="605" t="s">
        <v>309</v>
      </c>
      <c r="F242" s="605">
        <v>7100000</v>
      </c>
      <c r="G242" s="605">
        <v>7100000</v>
      </c>
      <c r="H242" s="605">
        <v>1</v>
      </c>
      <c r="I242" s="605"/>
      <c r="K242" s="468"/>
    </row>
    <row r="243" spans="2:11" x14ac:dyDescent="0.25">
      <c r="B243" s="605">
        <v>90</v>
      </c>
      <c r="C243" s="605" t="s">
        <v>66</v>
      </c>
      <c r="D243" s="605" t="s">
        <v>88</v>
      </c>
      <c r="E243" s="605" t="s">
        <v>89</v>
      </c>
      <c r="F243" s="605">
        <v>7100000</v>
      </c>
      <c r="G243" s="605">
        <v>7100000</v>
      </c>
      <c r="H243" s="605">
        <v>2</v>
      </c>
      <c r="I243" s="605"/>
      <c r="K243" s="468"/>
    </row>
    <row r="244" spans="2:11" x14ac:dyDescent="0.25">
      <c r="B244" s="605">
        <v>90</v>
      </c>
      <c r="C244" s="605" t="s">
        <v>66</v>
      </c>
      <c r="D244" s="605" t="s">
        <v>88</v>
      </c>
      <c r="E244" s="605" t="s">
        <v>462</v>
      </c>
      <c r="F244" s="605">
        <v>7100000</v>
      </c>
      <c r="G244" s="605">
        <v>7100000</v>
      </c>
      <c r="H244" s="605">
        <v>1</v>
      </c>
      <c r="I244" s="605"/>
      <c r="K244" s="468"/>
    </row>
    <row r="245" spans="2:11" x14ac:dyDescent="0.25">
      <c r="B245" s="605">
        <v>90</v>
      </c>
      <c r="C245" s="605" t="s">
        <v>66</v>
      </c>
      <c r="D245" s="605" t="s">
        <v>88</v>
      </c>
      <c r="E245" s="605" t="s">
        <v>463</v>
      </c>
      <c r="F245" s="605">
        <v>7100000</v>
      </c>
      <c r="G245" s="605">
        <v>7100000</v>
      </c>
      <c r="H245" s="605">
        <v>1</v>
      </c>
      <c r="I245" s="605"/>
      <c r="K245" s="468"/>
    </row>
    <row r="246" spans="2:11" x14ac:dyDescent="0.25">
      <c r="B246" s="605">
        <v>90</v>
      </c>
      <c r="C246" s="605" t="s">
        <v>66</v>
      </c>
      <c r="D246" s="605" t="s">
        <v>90</v>
      </c>
      <c r="E246" s="605" t="s">
        <v>90</v>
      </c>
      <c r="F246" s="605">
        <v>7100000</v>
      </c>
      <c r="G246" s="605">
        <v>7100000</v>
      </c>
      <c r="H246" s="605">
        <v>1</v>
      </c>
      <c r="I246" s="605"/>
      <c r="K246" s="468"/>
    </row>
    <row r="247" spans="2:11" x14ac:dyDescent="0.25">
      <c r="B247" s="605">
        <v>90</v>
      </c>
      <c r="C247" s="605" t="s">
        <v>135</v>
      </c>
      <c r="D247" s="605" t="s">
        <v>139</v>
      </c>
      <c r="E247" s="605" t="s">
        <v>71</v>
      </c>
      <c r="F247" s="605">
        <v>7100000</v>
      </c>
      <c r="G247" s="605">
        <v>7100000</v>
      </c>
      <c r="H247" s="605">
        <v>1</v>
      </c>
      <c r="I247" s="605"/>
      <c r="K247" s="468"/>
    </row>
    <row r="248" spans="2:11" x14ac:dyDescent="0.25">
      <c r="B248" s="605">
        <v>90</v>
      </c>
      <c r="C248" s="605" t="s">
        <v>135</v>
      </c>
      <c r="D248" s="605" t="s">
        <v>73</v>
      </c>
      <c r="E248" s="605" t="s">
        <v>73</v>
      </c>
      <c r="F248" s="605">
        <v>10650000</v>
      </c>
      <c r="G248" s="605">
        <v>10650000</v>
      </c>
      <c r="H248" s="605">
        <v>1</v>
      </c>
      <c r="I248" s="605"/>
      <c r="K248" s="468"/>
    </row>
    <row r="249" spans="2:11" x14ac:dyDescent="0.25">
      <c r="B249" s="605">
        <v>90</v>
      </c>
      <c r="C249" s="605" t="s">
        <v>135</v>
      </c>
      <c r="D249" s="605" t="s">
        <v>140</v>
      </c>
      <c r="E249" s="605" t="s">
        <v>155</v>
      </c>
      <c r="F249" s="605">
        <v>10650000</v>
      </c>
      <c r="G249" s="605">
        <v>10650000</v>
      </c>
      <c r="H249" s="605">
        <v>1</v>
      </c>
      <c r="I249" s="605"/>
      <c r="K249" s="468"/>
    </row>
    <row r="250" spans="2:11" x14ac:dyDescent="0.25">
      <c r="B250" s="605">
        <v>93</v>
      </c>
      <c r="C250" s="605" t="s">
        <v>132</v>
      </c>
      <c r="D250" s="605" t="s">
        <v>132</v>
      </c>
      <c r="E250" s="605" t="s">
        <v>399</v>
      </c>
      <c r="F250" s="605">
        <v>6167000</v>
      </c>
      <c r="G250" s="605">
        <v>29000000</v>
      </c>
      <c r="H250" s="605">
        <v>1</v>
      </c>
      <c r="I250" s="605"/>
      <c r="K250" s="468"/>
    </row>
    <row r="251" spans="2:11" x14ac:dyDescent="0.25">
      <c r="B251" s="605">
        <v>93</v>
      </c>
      <c r="C251" s="605" t="s">
        <v>132</v>
      </c>
      <c r="D251" s="605" t="s">
        <v>141</v>
      </c>
      <c r="E251" s="605" t="s">
        <v>101</v>
      </c>
      <c r="F251" s="605">
        <v>7095000</v>
      </c>
      <c r="G251" s="605">
        <v>9680000</v>
      </c>
      <c r="H251" s="605">
        <v>1</v>
      </c>
      <c r="I251" s="605"/>
      <c r="K251" s="468"/>
    </row>
    <row r="252" spans="2:11" x14ac:dyDescent="0.25">
      <c r="B252" s="605">
        <v>93</v>
      </c>
      <c r="C252" s="605" t="s">
        <v>132</v>
      </c>
      <c r="D252" s="605" t="s">
        <v>141</v>
      </c>
      <c r="E252" s="605" t="s">
        <v>77</v>
      </c>
      <c r="F252" s="605">
        <v>5686000</v>
      </c>
      <c r="G252" s="605">
        <v>18174000</v>
      </c>
      <c r="H252" s="605">
        <v>2</v>
      </c>
      <c r="I252" s="605"/>
      <c r="K252" s="468"/>
    </row>
    <row r="253" spans="2:11" x14ac:dyDescent="0.25">
      <c r="B253" s="605">
        <v>93</v>
      </c>
      <c r="C253" s="605" t="s">
        <v>11</v>
      </c>
      <c r="D253" s="605" t="s">
        <v>11</v>
      </c>
      <c r="E253" s="605" t="s">
        <v>132</v>
      </c>
      <c r="F253" s="605">
        <v>6327000</v>
      </c>
      <c r="G253" s="605">
        <v>38947256.420000002</v>
      </c>
      <c r="H253" s="605">
        <v>1</v>
      </c>
      <c r="I253" s="605"/>
      <c r="K253" s="468"/>
    </row>
    <row r="254" spans="2:11" x14ac:dyDescent="0.25">
      <c r="B254" s="605">
        <v>93</v>
      </c>
      <c r="C254" s="605" t="s">
        <v>11</v>
      </c>
      <c r="D254" s="605" t="s">
        <v>134</v>
      </c>
      <c r="E254" s="605" t="s">
        <v>313</v>
      </c>
      <c r="F254" s="605">
        <v>6812000</v>
      </c>
      <c r="G254" s="605">
        <v>7012984.46</v>
      </c>
      <c r="H254" s="605">
        <v>1</v>
      </c>
      <c r="I254" s="605"/>
      <c r="K254" s="468"/>
    </row>
    <row r="255" spans="2:11" x14ac:dyDescent="0.25">
      <c r="B255" s="605">
        <v>93</v>
      </c>
      <c r="C255" s="605" t="s">
        <v>11</v>
      </c>
      <c r="D255" s="605" t="s">
        <v>134</v>
      </c>
      <c r="E255" s="605" t="s">
        <v>341</v>
      </c>
      <c r="F255" s="605">
        <v>6679000</v>
      </c>
      <c r="G255" s="605">
        <v>10558262.57</v>
      </c>
      <c r="H255" s="605">
        <v>1</v>
      </c>
      <c r="I255" s="605"/>
      <c r="K255" s="468"/>
    </row>
    <row r="256" spans="2:11" x14ac:dyDescent="0.25">
      <c r="B256" s="605">
        <v>93</v>
      </c>
      <c r="C256" s="605" t="s">
        <v>11</v>
      </c>
      <c r="D256" s="605" t="s">
        <v>80</v>
      </c>
      <c r="E256" s="605" t="s">
        <v>80</v>
      </c>
      <c r="F256" s="605">
        <v>6487000</v>
      </c>
      <c r="G256" s="605">
        <v>34600000</v>
      </c>
      <c r="H256" s="605">
        <v>1</v>
      </c>
      <c r="I256" s="605"/>
      <c r="K256" s="468"/>
    </row>
    <row r="257" spans="2:11" x14ac:dyDescent="0.25">
      <c r="B257" s="605">
        <v>93</v>
      </c>
      <c r="C257" s="605" t="s">
        <v>11</v>
      </c>
      <c r="D257" s="605" t="s">
        <v>349</v>
      </c>
      <c r="E257" s="605" t="s">
        <v>349</v>
      </c>
      <c r="F257" s="605">
        <v>5846000</v>
      </c>
      <c r="G257" s="605">
        <v>16139841.98</v>
      </c>
      <c r="H257" s="605">
        <v>1</v>
      </c>
      <c r="I257" s="605"/>
      <c r="K257" s="468"/>
    </row>
    <row r="258" spans="2:11" x14ac:dyDescent="0.25">
      <c r="B258" s="605">
        <v>93</v>
      </c>
      <c r="C258" s="605" t="s">
        <v>11</v>
      </c>
      <c r="D258" s="605" t="s">
        <v>275</v>
      </c>
      <c r="E258" s="605" t="s">
        <v>464</v>
      </c>
      <c r="F258" s="605">
        <v>7100000</v>
      </c>
      <c r="G258" s="605">
        <v>10700002.060000001</v>
      </c>
      <c r="H258" s="605">
        <v>2</v>
      </c>
      <c r="I258" s="605"/>
      <c r="K258" s="468"/>
    </row>
    <row r="259" spans="2:11" x14ac:dyDescent="0.25">
      <c r="B259" s="605">
        <v>93</v>
      </c>
      <c r="C259" s="605" t="s">
        <v>11</v>
      </c>
      <c r="D259" s="605" t="s">
        <v>103</v>
      </c>
      <c r="E259" s="605" t="s">
        <v>123</v>
      </c>
      <c r="F259" s="605">
        <v>6146666.666666667</v>
      </c>
      <c r="G259" s="605">
        <v>21322245.83666667</v>
      </c>
      <c r="H259" s="605">
        <v>3</v>
      </c>
      <c r="I259" s="605"/>
      <c r="K259" s="468"/>
    </row>
    <row r="260" spans="2:11" x14ac:dyDescent="0.25">
      <c r="B260" s="605">
        <v>93</v>
      </c>
      <c r="C260" s="605" t="s">
        <v>11</v>
      </c>
      <c r="D260" s="605" t="s">
        <v>103</v>
      </c>
      <c r="E260" s="605" t="s">
        <v>126</v>
      </c>
      <c r="F260" s="605">
        <v>7060000</v>
      </c>
      <c r="G260" s="605">
        <v>15531657.74</v>
      </c>
      <c r="H260" s="605">
        <v>1</v>
      </c>
      <c r="I260" s="605"/>
      <c r="K260" s="468"/>
    </row>
    <row r="261" spans="2:11" x14ac:dyDescent="0.25">
      <c r="B261" s="605">
        <v>93</v>
      </c>
      <c r="C261" s="605" t="s">
        <v>11</v>
      </c>
      <c r="D261" s="605" t="s">
        <v>82</v>
      </c>
      <c r="E261" s="605" t="s">
        <v>148</v>
      </c>
      <c r="F261" s="605">
        <v>7100000</v>
      </c>
      <c r="G261" s="605">
        <v>7350000</v>
      </c>
      <c r="H261" s="605">
        <v>1</v>
      </c>
      <c r="I261" s="605"/>
      <c r="K261" s="468"/>
    </row>
    <row r="262" spans="2:11" x14ac:dyDescent="0.25">
      <c r="B262" s="605">
        <v>93</v>
      </c>
      <c r="C262" s="605" t="s">
        <v>12</v>
      </c>
      <c r="D262" s="605" t="s">
        <v>12</v>
      </c>
      <c r="E262" s="605" t="s">
        <v>376</v>
      </c>
      <c r="F262" s="605">
        <v>5910000</v>
      </c>
      <c r="G262" s="605">
        <v>31400000</v>
      </c>
      <c r="H262" s="605">
        <v>1</v>
      </c>
      <c r="I262" s="605"/>
      <c r="K262" s="468"/>
    </row>
    <row r="263" spans="2:11" x14ac:dyDescent="0.25">
      <c r="B263" s="605">
        <v>93</v>
      </c>
      <c r="C263" s="605" t="s">
        <v>12</v>
      </c>
      <c r="D263" s="605" t="s">
        <v>271</v>
      </c>
      <c r="E263" s="605" t="s">
        <v>358</v>
      </c>
      <c r="F263" s="605">
        <v>10252000</v>
      </c>
      <c r="G263" s="605">
        <v>10576912.27</v>
      </c>
      <c r="H263" s="605">
        <v>1</v>
      </c>
      <c r="I263" s="605"/>
      <c r="K263" s="468"/>
    </row>
    <row r="264" spans="2:11" x14ac:dyDescent="0.25">
      <c r="B264" s="605">
        <v>93</v>
      </c>
      <c r="C264" s="605" t="s">
        <v>12</v>
      </c>
      <c r="D264" s="605" t="s">
        <v>271</v>
      </c>
      <c r="E264" s="605" t="s">
        <v>313</v>
      </c>
      <c r="F264" s="605">
        <v>5366000</v>
      </c>
      <c r="G264" s="605">
        <v>36000000</v>
      </c>
      <c r="H264" s="605">
        <v>1</v>
      </c>
      <c r="I264" s="605"/>
      <c r="K264" s="468"/>
    </row>
    <row r="265" spans="2:11" x14ac:dyDescent="0.25">
      <c r="B265" s="605">
        <v>93</v>
      </c>
      <c r="C265" s="605" t="s">
        <v>13</v>
      </c>
      <c r="D265" s="605" t="s">
        <v>79</v>
      </c>
      <c r="E265" s="605" t="s">
        <v>79</v>
      </c>
      <c r="F265" s="605">
        <v>7009000</v>
      </c>
      <c r="G265" s="605">
        <v>7209729.7699999996</v>
      </c>
      <c r="H265" s="605">
        <v>1</v>
      </c>
      <c r="I265" s="605"/>
      <c r="K265" s="468"/>
    </row>
    <row r="266" spans="2:11" x14ac:dyDescent="0.25">
      <c r="B266" s="605">
        <v>93</v>
      </c>
      <c r="C266" s="605" t="s">
        <v>13</v>
      </c>
      <c r="D266" s="605" t="s">
        <v>94</v>
      </c>
      <c r="E266" s="605" t="s">
        <v>94</v>
      </c>
      <c r="F266" s="605">
        <v>4725000</v>
      </c>
      <c r="G266" s="605">
        <v>44700000</v>
      </c>
      <c r="H266" s="605">
        <v>1</v>
      </c>
      <c r="I266" s="605"/>
      <c r="K266" s="468"/>
    </row>
    <row r="267" spans="2:11" x14ac:dyDescent="0.25">
      <c r="B267" s="605">
        <v>93</v>
      </c>
      <c r="C267" s="605" t="s">
        <v>65</v>
      </c>
      <c r="D267" s="605" t="s">
        <v>106</v>
      </c>
      <c r="E267" s="605" t="s">
        <v>413</v>
      </c>
      <c r="F267" s="605">
        <v>10650000</v>
      </c>
      <c r="G267" s="605">
        <v>10900000</v>
      </c>
      <c r="H267" s="605">
        <v>1</v>
      </c>
      <c r="I267" s="605"/>
      <c r="K267" s="468"/>
    </row>
    <row r="268" spans="2:11" x14ac:dyDescent="0.25">
      <c r="B268" s="605">
        <v>93</v>
      </c>
      <c r="C268" s="605" t="s">
        <v>65</v>
      </c>
      <c r="D268" s="605" t="s">
        <v>107</v>
      </c>
      <c r="E268" s="605" t="s">
        <v>381</v>
      </c>
      <c r="F268" s="605">
        <v>7100000</v>
      </c>
      <c r="G268" s="605">
        <v>7350000</v>
      </c>
      <c r="H268" s="605">
        <v>1</v>
      </c>
      <c r="I268" s="605"/>
      <c r="K268" s="468"/>
    </row>
    <row r="269" spans="2:11" x14ac:dyDescent="0.25">
      <c r="B269" s="605">
        <v>93</v>
      </c>
      <c r="C269" s="605" t="s">
        <v>65</v>
      </c>
      <c r="D269" s="605" t="s">
        <v>85</v>
      </c>
      <c r="E269" s="605" t="s">
        <v>85</v>
      </c>
      <c r="F269" s="605">
        <v>7060000</v>
      </c>
      <c r="G269" s="605">
        <v>15030000</v>
      </c>
      <c r="H269" s="605">
        <v>1</v>
      </c>
      <c r="I269" s="605"/>
      <c r="K269" s="468"/>
    </row>
    <row r="270" spans="2:11" x14ac:dyDescent="0.25">
      <c r="B270" s="605">
        <v>93</v>
      </c>
      <c r="C270" s="605" t="s">
        <v>65</v>
      </c>
      <c r="D270" s="605" t="s">
        <v>108</v>
      </c>
      <c r="E270" s="605" t="s">
        <v>465</v>
      </c>
      <c r="F270" s="605">
        <v>6871000</v>
      </c>
      <c r="G270" s="605">
        <v>7456388.0999999996</v>
      </c>
      <c r="H270" s="605">
        <v>1</v>
      </c>
      <c r="I270" s="605"/>
      <c r="K270" s="468"/>
    </row>
    <row r="271" spans="2:11" x14ac:dyDescent="0.25">
      <c r="B271" s="605">
        <v>93</v>
      </c>
      <c r="C271" s="605" t="s">
        <v>65</v>
      </c>
      <c r="D271" s="605" t="s">
        <v>273</v>
      </c>
      <c r="E271" s="605" t="s">
        <v>273</v>
      </c>
      <c r="F271" s="605">
        <v>7100000</v>
      </c>
      <c r="G271" s="605">
        <v>7350000</v>
      </c>
      <c r="H271" s="605">
        <v>1</v>
      </c>
      <c r="I271" s="605"/>
      <c r="K271" s="468"/>
    </row>
    <row r="272" spans="2:11" x14ac:dyDescent="0.25">
      <c r="B272" s="605">
        <v>93</v>
      </c>
      <c r="C272" s="605" t="s">
        <v>135</v>
      </c>
      <c r="D272" s="605" t="s">
        <v>140</v>
      </c>
      <c r="E272" s="605" t="s">
        <v>155</v>
      </c>
      <c r="F272" s="605">
        <v>10650000</v>
      </c>
      <c r="G272" s="605">
        <v>10950000</v>
      </c>
      <c r="H272" s="605">
        <v>1</v>
      </c>
      <c r="I272" s="605"/>
      <c r="K272" s="468"/>
    </row>
    <row r="273" spans="2:11" x14ac:dyDescent="0.25">
      <c r="B273" s="605">
        <v>94</v>
      </c>
      <c r="C273" s="605" t="s">
        <v>132</v>
      </c>
      <c r="D273" s="605" t="s">
        <v>121</v>
      </c>
      <c r="E273" s="605" t="s">
        <v>466</v>
      </c>
      <c r="F273" s="605">
        <v>10650000</v>
      </c>
      <c r="G273" s="605">
        <v>10698486.49</v>
      </c>
      <c r="H273" s="605">
        <v>1</v>
      </c>
      <c r="I273" s="605"/>
      <c r="K273" s="468"/>
    </row>
    <row r="274" spans="2:11" x14ac:dyDescent="0.25">
      <c r="B274" s="605">
        <v>94</v>
      </c>
      <c r="C274" s="605" t="s">
        <v>132</v>
      </c>
      <c r="D274" s="605" t="s">
        <v>141</v>
      </c>
      <c r="E274" s="605" t="s">
        <v>101</v>
      </c>
      <c r="F274" s="605">
        <v>6777500</v>
      </c>
      <c r="G274" s="605">
        <v>7875066.8049999997</v>
      </c>
      <c r="H274" s="605">
        <v>2</v>
      </c>
      <c r="I274" s="605"/>
      <c r="K274" s="468"/>
    </row>
    <row r="275" spans="2:11" x14ac:dyDescent="0.25">
      <c r="B275" s="605">
        <v>94</v>
      </c>
      <c r="C275" s="605" t="s">
        <v>132</v>
      </c>
      <c r="D275" s="605" t="s">
        <v>141</v>
      </c>
      <c r="E275" s="605" t="s">
        <v>77</v>
      </c>
      <c r="F275" s="605">
        <v>5325000</v>
      </c>
      <c r="G275" s="605">
        <v>8088616.0324999997</v>
      </c>
      <c r="H275" s="605">
        <v>4</v>
      </c>
      <c r="I275" s="605"/>
      <c r="K275" s="468"/>
    </row>
    <row r="276" spans="2:11" x14ac:dyDescent="0.25">
      <c r="B276" s="605">
        <v>94</v>
      </c>
      <c r="C276" s="605" t="s">
        <v>132</v>
      </c>
      <c r="D276" s="605" t="s">
        <v>141</v>
      </c>
      <c r="E276" s="605" t="s">
        <v>78</v>
      </c>
      <c r="F276" s="605">
        <v>10650000</v>
      </c>
      <c r="G276" s="605">
        <v>10698486.49</v>
      </c>
      <c r="H276" s="605">
        <v>1</v>
      </c>
      <c r="I276" s="605"/>
      <c r="K276" s="468"/>
    </row>
    <row r="277" spans="2:11" x14ac:dyDescent="0.25">
      <c r="B277" s="605">
        <v>94</v>
      </c>
      <c r="C277" s="605" t="s">
        <v>132</v>
      </c>
      <c r="D277" s="605" t="s">
        <v>141</v>
      </c>
      <c r="E277" s="605" t="s">
        <v>467</v>
      </c>
      <c r="F277" s="605">
        <v>7055000</v>
      </c>
      <c r="G277" s="605">
        <v>7140606.4749999996</v>
      </c>
      <c r="H277" s="605">
        <v>2</v>
      </c>
      <c r="I277" s="605"/>
      <c r="K277" s="468"/>
    </row>
    <row r="278" spans="2:11" x14ac:dyDescent="0.25">
      <c r="B278" s="605">
        <v>94</v>
      </c>
      <c r="C278" s="605" t="s">
        <v>66</v>
      </c>
      <c r="D278" s="605" t="s">
        <v>64</v>
      </c>
      <c r="E278" s="605" t="s">
        <v>64</v>
      </c>
      <c r="F278" s="605">
        <v>7060000</v>
      </c>
      <c r="G278" s="605">
        <v>7140606.4800000004</v>
      </c>
      <c r="H278" s="605">
        <v>1</v>
      </c>
      <c r="I278" s="605"/>
      <c r="K278" s="468"/>
    </row>
    <row r="279" spans="2:11" x14ac:dyDescent="0.25">
      <c r="B279" s="605">
        <v>94</v>
      </c>
      <c r="C279" s="605" t="s">
        <v>66</v>
      </c>
      <c r="D279" s="605" t="s">
        <v>64</v>
      </c>
      <c r="E279" s="605" t="s">
        <v>157</v>
      </c>
      <c r="F279" s="605">
        <v>7050000</v>
      </c>
      <c r="G279" s="605">
        <v>7140606.4800000004</v>
      </c>
      <c r="H279" s="605">
        <v>1</v>
      </c>
      <c r="I279" s="605"/>
      <c r="K279" s="468"/>
    </row>
    <row r="280" spans="2:11" x14ac:dyDescent="0.25">
      <c r="B280" s="605">
        <v>94</v>
      </c>
      <c r="C280" s="605" t="s">
        <v>66</v>
      </c>
      <c r="D280" s="605" t="s">
        <v>67</v>
      </c>
      <c r="E280" s="605" t="s">
        <v>158</v>
      </c>
      <c r="F280" s="605">
        <v>10650000</v>
      </c>
      <c r="G280" s="605">
        <v>10698486.49</v>
      </c>
      <c r="H280" s="605">
        <v>1</v>
      </c>
      <c r="I280" s="605"/>
      <c r="K280" s="468"/>
    </row>
    <row r="281" spans="2:11" x14ac:dyDescent="0.25">
      <c r="B281" s="605">
        <v>94</v>
      </c>
      <c r="C281" s="605" t="s">
        <v>66</v>
      </c>
      <c r="D281" s="605" t="s">
        <v>67</v>
      </c>
      <c r="E281" s="605" t="s">
        <v>68</v>
      </c>
      <c r="F281" s="605">
        <v>9762500</v>
      </c>
      <c r="G281" s="605">
        <v>9809016.4875000007</v>
      </c>
      <c r="H281" s="605">
        <v>4</v>
      </c>
      <c r="I281" s="605"/>
      <c r="K281" s="468"/>
    </row>
    <row r="282" spans="2:11" x14ac:dyDescent="0.25">
      <c r="B282" s="605">
        <v>94</v>
      </c>
      <c r="C282" s="605" t="s">
        <v>66</v>
      </c>
      <c r="D282" s="605" t="s">
        <v>111</v>
      </c>
      <c r="E282" s="605" t="s">
        <v>111</v>
      </c>
      <c r="F282" s="605">
        <v>10650000</v>
      </c>
      <c r="G282" s="605">
        <v>10698486.49</v>
      </c>
      <c r="H282" s="605">
        <v>1</v>
      </c>
      <c r="I282" s="605"/>
      <c r="K282" s="468"/>
    </row>
    <row r="283" spans="2:11" x14ac:dyDescent="0.25">
      <c r="B283" s="605">
        <v>94</v>
      </c>
      <c r="C283" s="605" t="s">
        <v>66</v>
      </c>
      <c r="D283" s="605" t="s">
        <v>69</v>
      </c>
      <c r="E283" s="605" t="s">
        <v>379</v>
      </c>
      <c r="F283" s="605">
        <v>6903000</v>
      </c>
      <c r="G283" s="605">
        <v>7140606.4800000004</v>
      </c>
      <c r="H283" s="605">
        <v>1</v>
      </c>
      <c r="I283" s="605"/>
      <c r="K283" s="468"/>
    </row>
    <row r="284" spans="2:11" x14ac:dyDescent="0.25">
      <c r="B284" s="605">
        <v>94</v>
      </c>
      <c r="C284" s="605" t="s">
        <v>66</v>
      </c>
      <c r="D284" s="605" t="s">
        <v>69</v>
      </c>
      <c r="E284" s="605" t="s">
        <v>206</v>
      </c>
      <c r="F284" s="605">
        <v>5325000</v>
      </c>
      <c r="G284" s="605">
        <v>5380936.9000000004</v>
      </c>
      <c r="H284" s="605">
        <v>2</v>
      </c>
      <c r="I284" s="605"/>
      <c r="K284" s="468"/>
    </row>
    <row r="285" spans="2:11" x14ac:dyDescent="0.25">
      <c r="B285" s="605">
        <v>4</v>
      </c>
      <c r="C285" s="605" t="s">
        <v>132</v>
      </c>
      <c r="D285" s="605" t="s">
        <v>76</v>
      </c>
      <c r="E285" s="605" t="s">
        <v>76</v>
      </c>
      <c r="F285" s="605">
        <v>4965333.333333333</v>
      </c>
      <c r="G285" s="605">
        <v>47021999</v>
      </c>
      <c r="H285" s="605">
        <v>3</v>
      </c>
      <c r="I285" s="605"/>
      <c r="K285" s="468"/>
    </row>
    <row r="286" spans="2:11" x14ac:dyDescent="0.25">
      <c r="B286" s="605">
        <v>4</v>
      </c>
      <c r="C286" s="605" t="s">
        <v>132</v>
      </c>
      <c r="D286" s="605" t="s">
        <v>76</v>
      </c>
      <c r="E286" s="605" t="s">
        <v>384</v>
      </c>
      <c r="F286" s="605">
        <v>6210000</v>
      </c>
      <c r="G286" s="605">
        <v>33949000</v>
      </c>
      <c r="H286" s="605">
        <v>1</v>
      </c>
      <c r="I286" s="605"/>
      <c r="K286" s="468"/>
    </row>
    <row r="287" spans="2:11" x14ac:dyDescent="0.25">
      <c r="B287" s="605">
        <v>4</v>
      </c>
      <c r="C287" s="605" t="s">
        <v>132</v>
      </c>
      <c r="D287" s="605" t="s">
        <v>141</v>
      </c>
      <c r="E287" s="605" t="s">
        <v>77</v>
      </c>
      <c r="F287" s="605">
        <v>10650000</v>
      </c>
      <c r="G287" s="605">
        <v>10650000</v>
      </c>
      <c r="H287" s="605">
        <v>1</v>
      </c>
      <c r="I287" s="605"/>
      <c r="K287" s="468"/>
    </row>
    <row r="288" spans="2:11" x14ac:dyDescent="0.25">
      <c r="B288" s="605">
        <v>4</v>
      </c>
      <c r="C288" s="605" t="s">
        <v>132</v>
      </c>
      <c r="D288" s="605" t="s">
        <v>141</v>
      </c>
      <c r="E288" s="605" t="s">
        <v>147</v>
      </c>
      <c r="F288" s="605">
        <v>7410000</v>
      </c>
      <c r="G288" s="605">
        <v>7870040.0599999996</v>
      </c>
      <c r="H288" s="605">
        <v>1</v>
      </c>
      <c r="I288" s="605"/>
      <c r="K288" s="468"/>
    </row>
    <row r="289" spans="2:11" x14ac:dyDescent="0.25">
      <c r="B289" s="605">
        <v>4</v>
      </c>
      <c r="C289" s="605" t="s">
        <v>11</v>
      </c>
      <c r="D289" s="605" t="s">
        <v>11</v>
      </c>
      <c r="E289" s="605" t="s">
        <v>11</v>
      </c>
      <c r="F289" s="605">
        <v>6013000</v>
      </c>
      <c r="G289" s="605">
        <v>38566000</v>
      </c>
      <c r="H289" s="605">
        <v>1</v>
      </c>
      <c r="I289" s="605"/>
      <c r="K289" s="468"/>
    </row>
    <row r="290" spans="2:11" x14ac:dyDescent="0.25">
      <c r="B290" s="605">
        <v>4</v>
      </c>
      <c r="C290" s="605" t="s">
        <v>11</v>
      </c>
      <c r="D290" s="605" t="s">
        <v>11</v>
      </c>
      <c r="E290" s="605" t="s">
        <v>132</v>
      </c>
      <c r="F290" s="605">
        <v>5260000</v>
      </c>
      <c r="G290" s="605">
        <v>42871582.270000003</v>
      </c>
      <c r="H290" s="605">
        <v>1</v>
      </c>
      <c r="I290" s="605"/>
      <c r="K290" s="468"/>
    </row>
    <row r="291" spans="2:11" x14ac:dyDescent="0.25">
      <c r="B291" s="605">
        <v>4</v>
      </c>
      <c r="C291" s="605" t="s">
        <v>11</v>
      </c>
      <c r="D291" s="605" t="s">
        <v>11</v>
      </c>
      <c r="E291" s="605" t="s">
        <v>468</v>
      </c>
      <c r="F291" s="605">
        <v>5817000</v>
      </c>
      <c r="G291" s="605">
        <v>42652000</v>
      </c>
      <c r="H291" s="605">
        <v>1</v>
      </c>
      <c r="I291" s="605"/>
      <c r="K291" s="468"/>
    </row>
    <row r="292" spans="2:11" x14ac:dyDescent="0.25">
      <c r="B292" s="605">
        <v>4</v>
      </c>
      <c r="C292" s="605" t="s">
        <v>11</v>
      </c>
      <c r="D292" s="605" t="s">
        <v>11</v>
      </c>
      <c r="E292" s="605" t="s">
        <v>93</v>
      </c>
      <c r="F292" s="605">
        <v>6472000</v>
      </c>
      <c r="G292" s="605">
        <v>47002580.149999999</v>
      </c>
      <c r="H292" s="605">
        <v>1</v>
      </c>
      <c r="I292" s="605"/>
      <c r="K292" s="468"/>
    </row>
    <row r="293" spans="2:11" x14ac:dyDescent="0.25">
      <c r="B293" s="605">
        <v>4</v>
      </c>
      <c r="C293" s="605" t="s">
        <v>11</v>
      </c>
      <c r="D293" s="605" t="s">
        <v>11</v>
      </c>
      <c r="E293" s="605" t="s">
        <v>79</v>
      </c>
      <c r="F293" s="605">
        <v>5686000</v>
      </c>
      <c r="G293" s="605">
        <v>47012548</v>
      </c>
      <c r="H293" s="605">
        <v>2</v>
      </c>
      <c r="I293" s="605"/>
      <c r="K293" s="468"/>
    </row>
    <row r="294" spans="2:11" x14ac:dyDescent="0.25">
      <c r="B294" s="605">
        <v>4</v>
      </c>
      <c r="C294" s="605" t="s">
        <v>11</v>
      </c>
      <c r="D294" s="605" t="s">
        <v>103</v>
      </c>
      <c r="E294" s="605" t="s">
        <v>123</v>
      </c>
      <c r="F294" s="605">
        <v>7410000</v>
      </c>
      <c r="G294" s="605">
        <v>7560000</v>
      </c>
      <c r="H294" s="605">
        <v>1</v>
      </c>
      <c r="I294" s="605"/>
      <c r="K294" s="468"/>
    </row>
    <row r="295" spans="2:11" x14ac:dyDescent="0.25">
      <c r="B295" s="605">
        <v>4</v>
      </c>
      <c r="C295" s="605" t="s">
        <v>11</v>
      </c>
      <c r="D295" s="605" t="s">
        <v>103</v>
      </c>
      <c r="E295" s="605" t="s">
        <v>104</v>
      </c>
      <c r="F295" s="605">
        <v>6970000</v>
      </c>
      <c r="G295" s="605">
        <v>7100000</v>
      </c>
      <c r="H295" s="605">
        <v>1</v>
      </c>
      <c r="I295" s="605"/>
      <c r="K295" s="468"/>
    </row>
    <row r="296" spans="2:11" x14ac:dyDescent="0.25">
      <c r="B296" s="605">
        <v>4</v>
      </c>
      <c r="C296" s="605" t="s">
        <v>11</v>
      </c>
      <c r="D296" s="605" t="s">
        <v>103</v>
      </c>
      <c r="E296" s="605" t="s">
        <v>124</v>
      </c>
      <c r="F296" s="605">
        <v>7410000</v>
      </c>
      <c r="G296" s="605">
        <v>7560000</v>
      </c>
      <c r="H296" s="605">
        <v>1</v>
      </c>
      <c r="I296" s="605"/>
      <c r="K296" s="468"/>
    </row>
    <row r="297" spans="2:11" x14ac:dyDescent="0.25">
      <c r="B297" s="605">
        <v>4</v>
      </c>
      <c r="C297" s="605" t="s">
        <v>11</v>
      </c>
      <c r="D297" s="605" t="s">
        <v>103</v>
      </c>
      <c r="E297" s="605" t="s">
        <v>143</v>
      </c>
      <c r="F297" s="605">
        <v>7250000</v>
      </c>
      <c r="G297" s="605">
        <v>7584000</v>
      </c>
      <c r="H297" s="605">
        <v>2</v>
      </c>
      <c r="I297" s="605"/>
      <c r="K297" s="468"/>
    </row>
    <row r="298" spans="2:11" x14ac:dyDescent="0.25">
      <c r="B298" s="605">
        <v>4</v>
      </c>
      <c r="C298" s="605" t="s">
        <v>11</v>
      </c>
      <c r="D298" s="605" t="s">
        <v>82</v>
      </c>
      <c r="E298" s="605" t="s">
        <v>82</v>
      </c>
      <c r="F298" s="605">
        <v>7410000</v>
      </c>
      <c r="G298" s="605">
        <v>7510000</v>
      </c>
      <c r="H298" s="605">
        <v>1</v>
      </c>
      <c r="I298" s="605"/>
      <c r="K298" s="468"/>
    </row>
    <row r="299" spans="2:11" x14ac:dyDescent="0.25">
      <c r="B299" s="605">
        <v>4</v>
      </c>
      <c r="C299" s="605" t="s">
        <v>11</v>
      </c>
      <c r="D299" s="605" t="s">
        <v>82</v>
      </c>
      <c r="E299" s="605" t="s">
        <v>148</v>
      </c>
      <c r="F299" s="605">
        <v>7410000</v>
      </c>
      <c r="G299" s="605">
        <v>7510000</v>
      </c>
      <c r="H299" s="605">
        <v>1</v>
      </c>
      <c r="I299" s="605"/>
      <c r="K299" s="468"/>
    </row>
    <row r="300" spans="2:11" x14ac:dyDescent="0.25">
      <c r="B300" s="605">
        <v>4</v>
      </c>
      <c r="C300" s="605" t="s">
        <v>11</v>
      </c>
      <c r="D300" s="605" t="s">
        <v>82</v>
      </c>
      <c r="E300" s="605" t="s">
        <v>119</v>
      </c>
      <c r="F300" s="605">
        <v>6971000</v>
      </c>
      <c r="G300" s="605">
        <v>7459000</v>
      </c>
      <c r="H300" s="605">
        <v>1</v>
      </c>
      <c r="I300" s="605"/>
      <c r="K300" s="468"/>
    </row>
    <row r="301" spans="2:11" x14ac:dyDescent="0.25">
      <c r="B301" s="605">
        <v>4</v>
      </c>
      <c r="C301" s="605" t="s">
        <v>11</v>
      </c>
      <c r="D301" s="605" t="s">
        <v>82</v>
      </c>
      <c r="E301" s="605" t="s">
        <v>113</v>
      </c>
      <c r="F301" s="605">
        <v>7410000</v>
      </c>
      <c r="G301" s="605">
        <v>7510000</v>
      </c>
      <c r="H301" s="605">
        <v>1</v>
      </c>
      <c r="I301" s="605"/>
      <c r="K301" s="468"/>
    </row>
    <row r="302" spans="2:11" x14ac:dyDescent="0.25">
      <c r="B302" s="605">
        <v>4</v>
      </c>
      <c r="C302" s="605" t="s">
        <v>11</v>
      </c>
      <c r="D302" s="605" t="s">
        <v>105</v>
      </c>
      <c r="E302" s="605" t="s">
        <v>414</v>
      </c>
      <c r="F302" s="605">
        <v>7410000</v>
      </c>
      <c r="G302" s="605">
        <v>7510000</v>
      </c>
      <c r="H302" s="605">
        <v>1</v>
      </c>
      <c r="I302" s="605"/>
      <c r="K302" s="468"/>
    </row>
    <row r="303" spans="2:11" x14ac:dyDescent="0.25">
      <c r="B303" s="605">
        <v>4</v>
      </c>
      <c r="C303" s="605" t="s">
        <v>11</v>
      </c>
      <c r="D303" s="605" t="s">
        <v>114</v>
      </c>
      <c r="E303" s="605" t="s">
        <v>295</v>
      </c>
      <c r="F303" s="605">
        <v>7410000</v>
      </c>
      <c r="G303" s="605">
        <v>7510000</v>
      </c>
      <c r="H303" s="605">
        <v>1</v>
      </c>
      <c r="I303" s="605"/>
      <c r="K303" s="468"/>
    </row>
    <row r="304" spans="2:11" x14ac:dyDescent="0.25">
      <c r="B304" s="605">
        <v>4</v>
      </c>
      <c r="C304" s="605" t="s">
        <v>12</v>
      </c>
      <c r="D304" s="605" t="s">
        <v>12</v>
      </c>
      <c r="E304" s="605" t="s">
        <v>425</v>
      </c>
      <c r="F304" s="605">
        <v>10425000</v>
      </c>
      <c r="G304" s="605">
        <v>10650000.32</v>
      </c>
      <c r="H304" s="605">
        <v>1</v>
      </c>
      <c r="I304" s="605"/>
      <c r="K304" s="468"/>
    </row>
    <row r="305" spans="2:11" x14ac:dyDescent="0.25">
      <c r="B305" s="605">
        <v>4</v>
      </c>
      <c r="C305" s="605" t="s">
        <v>12</v>
      </c>
      <c r="D305" s="605" t="s">
        <v>12</v>
      </c>
      <c r="E305" s="605" t="s">
        <v>376</v>
      </c>
      <c r="F305" s="605">
        <v>6177000</v>
      </c>
      <c r="G305" s="605">
        <v>44177000</v>
      </c>
      <c r="H305" s="605">
        <v>2</v>
      </c>
      <c r="I305" s="605"/>
      <c r="K305" s="468"/>
    </row>
    <row r="306" spans="2:11" x14ac:dyDescent="0.25">
      <c r="B306" s="605">
        <v>4</v>
      </c>
      <c r="C306" s="605" t="s">
        <v>12</v>
      </c>
      <c r="D306" s="605" t="s">
        <v>12</v>
      </c>
      <c r="E306" s="605" t="s">
        <v>449</v>
      </c>
      <c r="F306" s="605">
        <v>5653000</v>
      </c>
      <c r="G306" s="605">
        <v>43507000</v>
      </c>
      <c r="H306" s="605">
        <v>1</v>
      </c>
      <c r="I306" s="605"/>
      <c r="K306" s="468"/>
    </row>
    <row r="307" spans="2:11" x14ac:dyDescent="0.25">
      <c r="B307" s="605">
        <v>4</v>
      </c>
      <c r="C307" s="605" t="s">
        <v>12</v>
      </c>
      <c r="D307" s="605" t="s">
        <v>374</v>
      </c>
      <c r="E307" s="605" t="s">
        <v>374</v>
      </c>
      <c r="F307" s="605">
        <v>7257500</v>
      </c>
      <c r="G307" s="605">
        <v>9940500.0700000003</v>
      </c>
      <c r="H307" s="605">
        <v>2</v>
      </c>
      <c r="I307" s="605"/>
      <c r="K307" s="468"/>
    </row>
    <row r="308" spans="2:11" x14ac:dyDescent="0.25">
      <c r="B308" s="605">
        <v>4</v>
      </c>
      <c r="C308" s="605" t="s">
        <v>12</v>
      </c>
      <c r="D308" s="605" t="s">
        <v>374</v>
      </c>
      <c r="E308" s="605" t="s">
        <v>469</v>
      </c>
      <c r="F308" s="605">
        <v>6898000</v>
      </c>
      <c r="G308" s="605">
        <v>28511000</v>
      </c>
      <c r="H308" s="605">
        <v>1</v>
      </c>
      <c r="I308" s="605"/>
      <c r="K308" s="468"/>
    </row>
    <row r="309" spans="2:11" x14ac:dyDescent="0.25">
      <c r="B309" s="605">
        <v>4</v>
      </c>
      <c r="C309" s="605" t="s">
        <v>12</v>
      </c>
      <c r="D309" s="605" t="s">
        <v>374</v>
      </c>
      <c r="E309" s="605" t="s">
        <v>400</v>
      </c>
      <c r="F309" s="605">
        <v>6740000</v>
      </c>
      <c r="G309" s="605">
        <v>20934403.465</v>
      </c>
      <c r="H309" s="605">
        <v>2</v>
      </c>
      <c r="I309" s="605"/>
      <c r="K309" s="468"/>
    </row>
    <row r="310" spans="2:11" x14ac:dyDescent="0.25">
      <c r="B310" s="605">
        <v>4</v>
      </c>
      <c r="C310" s="605" t="s">
        <v>12</v>
      </c>
      <c r="D310" s="605" t="s">
        <v>271</v>
      </c>
      <c r="E310" s="605" t="s">
        <v>450</v>
      </c>
      <c r="F310" s="605">
        <v>4629000</v>
      </c>
      <c r="G310" s="605">
        <v>59708712.149999999</v>
      </c>
      <c r="H310" s="605">
        <v>1</v>
      </c>
      <c r="I310" s="605"/>
      <c r="K310" s="468"/>
    </row>
    <row r="311" spans="2:11" x14ac:dyDescent="0.25">
      <c r="B311" s="605">
        <v>4</v>
      </c>
      <c r="C311" s="605" t="s">
        <v>12</v>
      </c>
      <c r="D311" s="605" t="s">
        <v>271</v>
      </c>
      <c r="E311" s="605" t="s">
        <v>358</v>
      </c>
      <c r="F311" s="605">
        <v>6046000</v>
      </c>
      <c r="G311" s="605">
        <v>28461000</v>
      </c>
      <c r="H311" s="605">
        <v>2</v>
      </c>
      <c r="I311" s="605"/>
      <c r="K311" s="468"/>
    </row>
    <row r="312" spans="2:11" x14ac:dyDescent="0.25">
      <c r="B312" s="605">
        <v>4</v>
      </c>
      <c r="C312" s="605" t="s">
        <v>12</v>
      </c>
      <c r="D312" s="605" t="s">
        <v>137</v>
      </c>
      <c r="E312" s="605" t="s">
        <v>63</v>
      </c>
      <c r="F312" s="605">
        <v>7410000</v>
      </c>
      <c r="G312" s="605">
        <v>7560000</v>
      </c>
      <c r="H312" s="605">
        <v>3</v>
      </c>
      <c r="I312" s="605"/>
      <c r="K312" s="468"/>
    </row>
    <row r="313" spans="2:11" x14ac:dyDescent="0.25">
      <c r="B313" s="605">
        <v>4</v>
      </c>
      <c r="C313" s="605" t="s">
        <v>12</v>
      </c>
      <c r="D313" s="605" t="s">
        <v>84</v>
      </c>
      <c r="E313" s="605" t="s">
        <v>95</v>
      </c>
      <c r="F313" s="605">
        <v>4901000</v>
      </c>
      <c r="G313" s="605">
        <v>10300999.91</v>
      </c>
      <c r="H313" s="605">
        <v>2</v>
      </c>
      <c r="I313" s="605"/>
      <c r="K313" s="468"/>
    </row>
    <row r="314" spans="2:11" x14ac:dyDescent="0.25">
      <c r="B314" s="605">
        <v>4</v>
      </c>
      <c r="C314" s="605" t="s">
        <v>12</v>
      </c>
      <c r="D314" s="605" t="s">
        <v>84</v>
      </c>
      <c r="E314" s="605" t="s">
        <v>368</v>
      </c>
      <c r="F314" s="605">
        <v>7402000</v>
      </c>
      <c r="G314" s="605">
        <v>7559000</v>
      </c>
      <c r="H314" s="605">
        <v>4</v>
      </c>
      <c r="I314" s="605"/>
      <c r="K314" s="468"/>
    </row>
    <row r="315" spans="2:11" x14ac:dyDescent="0.25">
      <c r="B315" s="605">
        <v>4</v>
      </c>
      <c r="C315" s="605" t="s">
        <v>12</v>
      </c>
      <c r="D315" s="605" t="s">
        <v>84</v>
      </c>
      <c r="E315" s="605" t="s">
        <v>378</v>
      </c>
      <c r="F315" s="605">
        <v>7254250</v>
      </c>
      <c r="G315" s="605">
        <v>7518750</v>
      </c>
      <c r="H315" s="605">
        <v>4</v>
      </c>
      <c r="I315" s="605"/>
      <c r="K315" s="468"/>
    </row>
    <row r="316" spans="2:11" x14ac:dyDescent="0.25">
      <c r="B316" s="605">
        <v>4</v>
      </c>
      <c r="C316" s="605" t="s">
        <v>12</v>
      </c>
      <c r="D316" s="605" t="s">
        <v>84</v>
      </c>
      <c r="E316" s="605" t="s">
        <v>86</v>
      </c>
      <c r="F316" s="605">
        <v>7410000</v>
      </c>
      <c r="G316" s="605">
        <v>7560000</v>
      </c>
      <c r="H316" s="605">
        <v>2</v>
      </c>
      <c r="I316" s="605"/>
      <c r="K316" s="468"/>
    </row>
    <row r="317" spans="2:11" x14ac:dyDescent="0.25">
      <c r="B317" s="605">
        <v>4</v>
      </c>
      <c r="C317" s="605" t="s">
        <v>12</v>
      </c>
      <c r="D317" s="605" t="s">
        <v>96</v>
      </c>
      <c r="E317" s="605" t="s">
        <v>117</v>
      </c>
      <c r="F317" s="605">
        <v>7094000</v>
      </c>
      <c r="G317" s="605">
        <v>16891000</v>
      </c>
      <c r="H317" s="605">
        <v>1</v>
      </c>
      <c r="I317" s="605"/>
      <c r="K317" s="468"/>
    </row>
    <row r="318" spans="2:11" x14ac:dyDescent="0.25">
      <c r="B318" s="605">
        <v>4</v>
      </c>
      <c r="C318" s="605" t="s">
        <v>12</v>
      </c>
      <c r="D318" s="605" t="s">
        <v>98</v>
      </c>
      <c r="E318" s="605" t="s">
        <v>292</v>
      </c>
      <c r="F318" s="605">
        <v>5522000</v>
      </c>
      <c r="G318" s="605">
        <v>59224000</v>
      </c>
      <c r="H318" s="605">
        <v>2</v>
      </c>
      <c r="I318" s="605"/>
      <c r="K318" s="468"/>
    </row>
    <row r="319" spans="2:11" x14ac:dyDescent="0.25">
      <c r="B319" s="605">
        <v>4</v>
      </c>
      <c r="C319" s="605" t="s">
        <v>66</v>
      </c>
      <c r="D319" s="605" t="s">
        <v>66</v>
      </c>
      <c r="E319" s="605" t="s">
        <v>363</v>
      </c>
      <c r="F319" s="605">
        <v>7410000</v>
      </c>
      <c r="G319" s="605">
        <v>7510000</v>
      </c>
      <c r="H319" s="605">
        <v>1</v>
      </c>
      <c r="I319" s="605"/>
      <c r="K319" s="468"/>
    </row>
    <row r="320" spans="2:11" x14ac:dyDescent="0.25">
      <c r="B320" s="605">
        <v>4</v>
      </c>
      <c r="C320" s="605" t="s">
        <v>66</v>
      </c>
      <c r="D320" s="605" t="s">
        <v>131</v>
      </c>
      <c r="E320" s="605" t="s">
        <v>420</v>
      </c>
      <c r="F320" s="605">
        <v>6469000</v>
      </c>
      <c r="G320" s="605">
        <v>23523500</v>
      </c>
      <c r="H320" s="605">
        <v>2</v>
      </c>
      <c r="I320" s="605"/>
      <c r="K320" s="468"/>
    </row>
    <row r="321" spans="2:11" x14ac:dyDescent="0.25">
      <c r="B321" s="605">
        <v>4</v>
      </c>
      <c r="C321" s="605" t="s">
        <v>66</v>
      </c>
      <c r="D321" s="605" t="s">
        <v>88</v>
      </c>
      <c r="E321" s="605" t="s">
        <v>112</v>
      </c>
      <c r="F321" s="605">
        <v>7410000</v>
      </c>
      <c r="G321" s="605">
        <v>7540000</v>
      </c>
      <c r="H321" s="605">
        <v>1</v>
      </c>
      <c r="I321" s="605"/>
      <c r="K321" s="468"/>
    </row>
    <row r="322" spans="2:11" x14ac:dyDescent="0.25">
      <c r="B322" s="605">
        <v>4</v>
      </c>
      <c r="C322" s="605" t="s">
        <v>66</v>
      </c>
      <c r="D322" s="605" t="s">
        <v>90</v>
      </c>
      <c r="E322" s="605" t="s">
        <v>90</v>
      </c>
      <c r="F322" s="605">
        <v>10650000</v>
      </c>
      <c r="G322" s="605">
        <v>10650000</v>
      </c>
      <c r="H322" s="605">
        <v>1</v>
      </c>
      <c r="I322" s="605"/>
      <c r="K322" s="468"/>
    </row>
    <row r="323" spans="2:11" x14ac:dyDescent="0.25">
      <c r="B323" s="605">
        <v>4</v>
      </c>
      <c r="C323" s="605" t="s">
        <v>135</v>
      </c>
      <c r="D323" s="605" t="s">
        <v>139</v>
      </c>
      <c r="E323" s="605" t="s">
        <v>99</v>
      </c>
      <c r="F323" s="605">
        <v>7410000</v>
      </c>
      <c r="G323" s="605">
        <v>7530000</v>
      </c>
      <c r="H323" s="605">
        <v>2</v>
      </c>
      <c r="I323" s="605"/>
      <c r="K323" s="468"/>
    </row>
    <row r="324" spans="2:11" x14ac:dyDescent="0.25">
      <c r="B324" s="605">
        <v>4</v>
      </c>
      <c r="C324" s="605" t="s">
        <v>135</v>
      </c>
      <c r="D324" s="605" t="s">
        <v>139</v>
      </c>
      <c r="E324" s="605" t="s">
        <v>72</v>
      </c>
      <c r="F324" s="605">
        <v>7363000</v>
      </c>
      <c r="G324" s="605">
        <v>7554000</v>
      </c>
      <c r="H324" s="605">
        <v>1</v>
      </c>
      <c r="I324" s="605"/>
      <c r="K324" s="468"/>
    </row>
    <row r="325" spans="2:11" x14ac:dyDescent="0.25">
      <c r="B325" s="605">
        <v>4</v>
      </c>
      <c r="C325" s="605" t="s">
        <v>135</v>
      </c>
      <c r="D325" s="605" t="s">
        <v>139</v>
      </c>
      <c r="E325" s="605" t="s">
        <v>164</v>
      </c>
      <c r="F325" s="605">
        <v>6202000</v>
      </c>
      <c r="G325" s="605">
        <v>25788720</v>
      </c>
      <c r="H325" s="605">
        <v>1</v>
      </c>
      <c r="I325" s="605"/>
      <c r="K325" s="468"/>
    </row>
    <row r="326" spans="2:11" x14ac:dyDescent="0.25">
      <c r="B326" s="605">
        <v>4</v>
      </c>
      <c r="C326" s="605" t="s">
        <v>135</v>
      </c>
      <c r="D326" s="605" t="s">
        <v>73</v>
      </c>
      <c r="E326" s="605" t="s">
        <v>73</v>
      </c>
      <c r="F326" s="605">
        <v>7079000</v>
      </c>
      <c r="G326" s="605">
        <v>10036842.715</v>
      </c>
      <c r="H326" s="605">
        <v>2</v>
      </c>
      <c r="I326" s="605"/>
      <c r="K326" s="468"/>
    </row>
    <row r="327" spans="2:11" x14ac:dyDescent="0.25">
      <c r="B327" s="605">
        <v>4</v>
      </c>
      <c r="C327" s="605" t="s">
        <v>135</v>
      </c>
      <c r="D327" s="605" t="s">
        <v>116</v>
      </c>
      <c r="E327" s="605" t="s">
        <v>457</v>
      </c>
      <c r="F327" s="605">
        <v>7100000</v>
      </c>
      <c r="G327" s="605">
        <v>7323000</v>
      </c>
      <c r="H327" s="605">
        <v>1</v>
      </c>
      <c r="I327" s="605"/>
      <c r="K327" s="468"/>
    </row>
    <row r="328" spans="2:11" x14ac:dyDescent="0.25">
      <c r="B328" s="605">
        <v>4</v>
      </c>
      <c r="C328" s="605" t="s">
        <v>135</v>
      </c>
      <c r="D328" s="605" t="s">
        <v>91</v>
      </c>
      <c r="E328" s="605" t="s">
        <v>91</v>
      </c>
      <c r="F328" s="605">
        <v>7100000</v>
      </c>
      <c r="G328" s="605">
        <v>9200000</v>
      </c>
      <c r="H328" s="605">
        <v>1</v>
      </c>
      <c r="I328" s="605"/>
      <c r="K328" s="468"/>
    </row>
    <row r="329" spans="2:11" x14ac:dyDescent="0.25">
      <c r="B329" s="605">
        <v>4</v>
      </c>
      <c r="C329" s="605" t="s">
        <v>135</v>
      </c>
      <c r="D329" s="605" t="s">
        <v>140</v>
      </c>
      <c r="E329" s="605" t="s">
        <v>140</v>
      </c>
      <c r="F329" s="605">
        <v>7410000</v>
      </c>
      <c r="G329" s="605">
        <v>7560000</v>
      </c>
      <c r="H329" s="605">
        <v>1</v>
      </c>
      <c r="I329" s="605"/>
      <c r="K329" s="468"/>
    </row>
    <row r="330" spans="2:11" x14ac:dyDescent="0.25">
      <c r="B330" s="605">
        <v>4</v>
      </c>
      <c r="C330" s="605" t="s">
        <v>135</v>
      </c>
      <c r="D330" s="605" t="s">
        <v>140</v>
      </c>
      <c r="E330" s="605" t="s">
        <v>128</v>
      </c>
      <c r="F330" s="605">
        <v>10650000</v>
      </c>
      <c r="G330" s="605">
        <v>10650000</v>
      </c>
      <c r="H330" s="605">
        <v>1</v>
      </c>
      <c r="I330" s="605"/>
      <c r="K330" s="468"/>
    </row>
    <row r="331" spans="2:11" x14ac:dyDescent="0.25">
      <c r="B331" s="605">
        <v>27</v>
      </c>
      <c r="C331" s="605" t="s">
        <v>132</v>
      </c>
      <c r="D331" s="605" t="s">
        <v>132</v>
      </c>
      <c r="E331" s="605" t="s">
        <v>416</v>
      </c>
      <c r="F331" s="605">
        <v>6505000</v>
      </c>
      <c r="G331" s="605">
        <v>37112000</v>
      </c>
      <c r="H331" s="605">
        <v>1</v>
      </c>
      <c r="I331" s="605"/>
      <c r="K331" s="468"/>
    </row>
    <row r="332" spans="2:11" x14ac:dyDescent="0.25">
      <c r="B332" s="605">
        <v>27</v>
      </c>
      <c r="C332" s="605" t="s">
        <v>132</v>
      </c>
      <c r="D332" s="605" t="s">
        <v>133</v>
      </c>
      <c r="E332" s="605" t="s">
        <v>133</v>
      </c>
      <c r="F332" s="605">
        <v>5080000</v>
      </c>
      <c r="G332" s="605">
        <v>49034000</v>
      </c>
      <c r="H332" s="605">
        <v>2</v>
      </c>
      <c r="I332" s="605"/>
      <c r="K332" s="468"/>
    </row>
    <row r="333" spans="2:11" x14ac:dyDescent="0.25">
      <c r="B333" s="605">
        <v>27</v>
      </c>
      <c r="C333" s="605" t="s">
        <v>132</v>
      </c>
      <c r="D333" s="605" t="s">
        <v>100</v>
      </c>
      <c r="E333" s="605" t="s">
        <v>422</v>
      </c>
      <c r="F333" s="605">
        <v>6079000</v>
      </c>
      <c r="G333" s="605">
        <v>55084000</v>
      </c>
      <c r="H333" s="605">
        <v>1</v>
      </c>
      <c r="I333" s="605"/>
      <c r="K333" s="468"/>
    </row>
    <row r="334" spans="2:11" x14ac:dyDescent="0.25">
      <c r="B334" s="605">
        <v>27</v>
      </c>
      <c r="C334" s="605" t="s">
        <v>132</v>
      </c>
      <c r="D334" s="605" t="s">
        <v>321</v>
      </c>
      <c r="E334" s="605" t="s">
        <v>321</v>
      </c>
      <c r="F334" s="605">
        <v>6775000</v>
      </c>
      <c r="G334" s="605">
        <v>41113000</v>
      </c>
      <c r="H334" s="605">
        <v>1</v>
      </c>
      <c r="I334" s="605"/>
      <c r="K334" s="468"/>
    </row>
    <row r="335" spans="2:11" x14ac:dyDescent="0.25">
      <c r="B335" s="605">
        <v>27</v>
      </c>
      <c r="C335" s="605" t="s">
        <v>132</v>
      </c>
      <c r="D335" s="605" t="s">
        <v>321</v>
      </c>
      <c r="E335" s="605" t="s">
        <v>396</v>
      </c>
      <c r="F335" s="605">
        <v>6079000</v>
      </c>
      <c r="G335" s="605">
        <v>46839000</v>
      </c>
      <c r="H335" s="605">
        <v>1</v>
      </c>
      <c r="I335" s="605"/>
      <c r="K335" s="468"/>
    </row>
    <row r="336" spans="2:11" ht="17.25" customHeight="1" x14ac:dyDescent="0.25">
      <c r="B336" s="605">
        <v>27</v>
      </c>
      <c r="C336" s="605" t="s">
        <v>132</v>
      </c>
      <c r="D336" s="605" t="s">
        <v>470</v>
      </c>
      <c r="E336" s="605" t="s">
        <v>272</v>
      </c>
      <c r="F336" s="605">
        <v>5349500</v>
      </c>
      <c r="G336" s="605">
        <v>37835500</v>
      </c>
      <c r="H336" s="605">
        <v>2</v>
      </c>
      <c r="I336" s="605"/>
      <c r="K336" s="468"/>
    </row>
    <row r="337" spans="2:11" x14ac:dyDescent="0.25">
      <c r="B337" s="605">
        <v>27</v>
      </c>
      <c r="C337" s="605" t="s">
        <v>132</v>
      </c>
      <c r="D337" s="605" t="s">
        <v>366</v>
      </c>
      <c r="E337" s="605" t="s">
        <v>367</v>
      </c>
      <c r="F337" s="605">
        <v>6046000</v>
      </c>
      <c r="G337" s="605">
        <v>45388000</v>
      </c>
      <c r="H337" s="605">
        <v>1</v>
      </c>
      <c r="I337" s="605"/>
      <c r="K337" s="468"/>
    </row>
    <row r="338" spans="2:11" x14ac:dyDescent="0.25">
      <c r="B338" s="605">
        <v>27</v>
      </c>
      <c r="C338" s="605" t="s">
        <v>11</v>
      </c>
      <c r="D338" s="605" t="s">
        <v>81</v>
      </c>
      <c r="E338" s="605" t="s">
        <v>81</v>
      </c>
      <c r="F338" s="605">
        <v>7015000</v>
      </c>
      <c r="G338" s="605">
        <v>7015000</v>
      </c>
      <c r="H338" s="605">
        <v>1</v>
      </c>
      <c r="I338" s="605"/>
      <c r="K338" s="468"/>
    </row>
    <row r="339" spans="2:11" x14ac:dyDescent="0.25">
      <c r="B339" s="605">
        <v>27</v>
      </c>
      <c r="C339" s="605" t="s">
        <v>11</v>
      </c>
      <c r="D339" s="605" t="s">
        <v>103</v>
      </c>
      <c r="E339" s="605" t="s">
        <v>127</v>
      </c>
      <c r="F339" s="605">
        <v>7045000</v>
      </c>
      <c r="G339" s="605">
        <v>10414000</v>
      </c>
      <c r="H339" s="605">
        <v>1</v>
      </c>
      <c r="I339" s="605"/>
      <c r="K339" s="468"/>
    </row>
    <row r="340" spans="2:11" x14ac:dyDescent="0.25">
      <c r="B340" s="605">
        <v>27</v>
      </c>
      <c r="C340" s="605" t="s">
        <v>11</v>
      </c>
      <c r="D340" s="605" t="s">
        <v>82</v>
      </c>
      <c r="E340" s="605" t="s">
        <v>294</v>
      </c>
      <c r="F340" s="605">
        <v>3790000</v>
      </c>
      <c r="G340" s="605">
        <v>3864000</v>
      </c>
      <c r="H340" s="605">
        <v>1</v>
      </c>
      <c r="I340" s="605"/>
      <c r="K340" s="468"/>
    </row>
    <row r="341" spans="2:11" x14ac:dyDescent="0.25">
      <c r="B341" s="605">
        <v>27</v>
      </c>
      <c r="C341" s="605" t="s">
        <v>11</v>
      </c>
      <c r="D341" s="605" t="s">
        <v>105</v>
      </c>
      <c r="E341" s="605" t="s">
        <v>385</v>
      </c>
      <c r="F341" s="605">
        <v>7090000</v>
      </c>
      <c r="G341" s="605">
        <v>7100000</v>
      </c>
      <c r="H341" s="605">
        <v>1</v>
      </c>
      <c r="I341" s="605"/>
      <c r="K341" s="468"/>
    </row>
    <row r="342" spans="2:11" x14ac:dyDescent="0.25">
      <c r="B342" s="605">
        <v>27</v>
      </c>
      <c r="C342" s="605" t="s">
        <v>12</v>
      </c>
      <c r="D342" s="605" t="s">
        <v>12</v>
      </c>
      <c r="E342" s="605" t="s">
        <v>376</v>
      </c>
      <c r="F342" s="605">
        <v>5718500</v>
      </c>
      <c r="G342" s="605">
        <v>38744500</v>
      </c>
      <c r="H342" s="605">
        <v>2</v>
      </c>
      <c r="I342" s="605"/>
      <c r="K342" s="468"/>
    </row>
    <row r="343" spans="2:11" x14ac:dyDescent="0.25">
      <c r="B343" s="605">
        <v>27</v>
      </c>
      <c r="C343" s="605" t="s">
        <v>12</v>
      </c>
      <c r="D343" s="605" t="s">
        <v>12</v>
      </c>
      <c r="E343" s="605" t="s">
        <v>360</v>
      </c>
      <c r="F343" s="605">
        <v>5910000</v>
      </c>
      <c r="G343" s="605">
        <v>57572000</v>
      </c>
      <c r="H343" s="605">
        <v>1</v>
      </c>
      <c r="I343" s="605"/>
      <c r="K343" s="468"/>
    </row>
    <row r="344" spans="2:11" x14ac:dyDescent="0.25">
      <c r="B344" s="605">
        <v>27</v>
      </c>
      <c r="C344" s="605" t="s">
        <v>12</v>
      </c>
      <c r="D344" s="605" t="s">
        <v>98</v>
      </c>
      <c r="E344" s="605" t="s">
        <v>292</v>
      </c>
      <c r="F344" s="605">
        <v>5817000</v>
      </c>
      <c r="G344" s="605">
        <v>59014000</v>
      </c>
      <c r="H344" s="605">
        <v>2</v>
      </c>
      <c r="I344" s="605"/>
      <c r="K344" s="468"/>
    </row>
    <row r="345" spans="2:11" x14ac:dyDescent="0.25">
      <c r="B345" s="605">
        <v>27</v>
      </c>
      <c r="C345" s="605" t="s">
        <v>65</v>
      </c>
      <c r="D345" s="605" t="s">
        <v>106</v>
      </c>
      <c r="E345" s="605" t="s">
        <v>106</v>
      </c>
      <c r="F345" s="605">
        <v>6250666.666666667</v>
      </c>
      <c r="G345" s="605">
        <v>29967333.333333332</v>
      </c>
      <c r="H345" s="605">
        <v>3</v>
      </c>
      <c r="I345" s="605"/>
      <c r="K345" s="468"/>
    </row>
    <row r="346" spans="2:11" x14ac:dyDescent="0.25">
      <c r="B346" s="605">
        <v>87</v>
      </c>
      <c r="C346" s="605" t="s">
        <v>66</v>
      </c>
      <c r="D346" s="605" t="s">
        <v>130</v>
      </c>
      <c r="E346" s="605" t="s">
        <v>402</v>
      </c>
      <c r="F346" s="605">
        <v>6930000</v>
      </c>
      <c r="G346" s="605">
        <v>21431986.719999999</v>
      </c>
      <c r="H346" s="605">
        <v>1</v>
      </c>
      <c r="I346" s="605"/>
      <c r="K346" s="468"/>
    </row>
    <row r="347" spans="2:11" x14ac:dyDescent="0.25">
      <c r="B347" s="605">
        <v>87</v>
      </c>
      <c r="C347" s="605" t="s">
        <v>66</v>
      </c>
      <c r="D347" s="605" t="s">
        <v>67</v>
      </c>
      <c r="E347" s="605" t="s">
        <v>426</v>
      </c>
      <c r="F347" s="605">
        <v>6263000</v>
      </c>
      <c r="G347" s="605">
        <v>22133267.52</v>
      </c>
      <c r="H347" s="605">
        <v>1</v>
      </c>
      <c r="I347" s="605"/>
      <c r="K347" s="468"/>
    </row>
    <row r="348" spans="2:11" x14ac:dyDescent="0.25">
      <c r="B348" s="605">
        <v>92</v>
      </c>
      <c r="C348" s="605" t="s">
        <v>132</v>
      </c>
      <c r="D348" s="605" t="s">
        <v>136</v>
      </c>
      <c r="E348" s="605" t="s">
        <v>129</v>
      </c>
      <c r="F348" s="605">
        <v>6789000</v>
      </c>
      <c r="G348" s="605">
        <v>7100000</v>
      </c>
      <c r="H348" s="605">
        <v>2</v>
      </c>
      <c r="I348" s="605"/>
      <c r="K348" s="468"/>
    </row>
    <row r="349" spans="2:11" x14ac:dyDescent="0.25">
      <c r="B349" s="605">
        <v>92</v>
      </c>
      <c r="C349" s="605" t="s">
        <v>132</v>
      </c>
      <c r="D349" s="605" t="s">
        <v>308</v>
      </c>
      <c r="E349" s="605" t="s">
        <v>471</v>
      </c>
      <c r="F349" s="605">
        <v>7100000</v>
      </c>
      <c r="G349" s="605">
        <v>7100000</v>
      </c>
      <c r="H349" s="605">
        <v>1</v>
      </c>
      <c r="I349" s="605"/>
      <c r="K349" s="468"/>
    </row>
    <row r="350" spans="2:11" x14ac:dyDescent="0.25">
      <c r="B350" s="605">
        <v>93</v>
      </c>
      <c r="C350" s="605" t="s">
        <v>132</v>
      </c>
      <c r="D350" s="605" t="s">
        <v>132</v>
      </c>
      <c r="E350" s="605" t="s">
        <v>472</v>
      </c>
      <c r="F350" s="605">
        <v>4769000</v>
      </c>
      <c r="G350" s="605">
        <v>44400000</v>
      </c>
      <c r="H350" s="605">
        <v>1</v>
      </c>
      <c r="I350" s="605"/>
      <c r="K350" s="468"/>
    </row>
    <row r="351" spans="2:11" x14ac:dyDescent="0.25">
      <c r="B351" s="605">
        <v>93</v>
      </c>
      <c r="C351" s="605" t="s">
        <v>132</v>
      </c>
      <c r="D351" s="605" t="s">
        <v>132</v>
      </c>
      <c r="E351" s="605" t="s">
        <v>412</v>
      </c>
      <c r="F351" s="605">
        <v>4638000</v>
      </c>
      <c r="G351" s="605">
        <v>65000000</v>
      </c>
      <c r="H351" s="605">
        <v>1</v>
      </c>
      <c r="I351" s="605"/>
      <c r="K351" s="468"/>
    </row>
    <row r="352" spans="2:11" x14ac:dyDescent="0.25">
      <c r="B352" s="605">
        <v>93</v>
      </c>
      <c r="C352" s="605" t="s">
        <v>132</v>
      </c>
      <c r="D352" s="605" t="s">
        <v>76</v>
      </c>
      <c r="E352" s="605" t="s">
        <v>473</v>
      </c>
      <c r="F352" s="605">
        <v>6275000</v>
      </c>
      <c r="G352" s="605">
        <v>25200000</v>
      </c>
      <c r="H352" s="605">
        <v>1</v>
      </c>
      <c r="I352" s="605"/>
      <c r="K352" s="468"/>
    </row>
    <row r="353" spans="2:11" x14ac:dyDescent="0.25">
      <c r="B353" s="605">
        <v>93</v>
      </c>
      <c r="C353" s="605" t="s">
        <v>132</v>
      </c>
      <c r="D353" s="605" t="s">
        <v>133</v>
      </c>
      <c r="E353" s="605" t="s">
        <v>133</v>
      </c>
      <c r="F353" s="605">
        <v>7127000</v>
      </c>
      <c r="G353" s="605">
        <v>26773540.289999999</v>
      </c>
      <c r="H353" s="605">
        <v>1</v>
      </c>
      <c r="I353" s="605"/>
      <c r="K353" s="468"/>
    </row>
    <row r="354" spans="2:11" x14ac:dyDescent="0.25">
      <c r="B354" s="605">
        <v>93</v>
      </c>
      <c r="C354" s="605" t="s">
        <v>132</v>
      </c>
      <c r="D354" s="605" t="s">
        <v>100</v>
      </c>
      <c r="E354" s="605" t="s">
        <v>422</v>
      </c>
      <c r="F354" s="605">
        <v>6199000</v>
      </c>
      <c r="G354" s="605">
        <v>35199000</v>
      </c>
      <c r="H354" s="605">
        <v>1</v>
      </c>
      <c r="I354" s="605"/>
      <c r="K354" s="468"/>
    </row>
    <row r="355" spans="2:11" x14ac:dyDescent="0.25">
      <c r="B355" s="605">
        <v>93</v>
      </c>
      <c r="C355" s="605" t="s">
        <v>132</v>
      </c>
      <c r="D355" s="605" t="s">
        <v>321</v>
      </c>
      <c r="E355" s="605" t="s">
        <v>396</v>
      </c>
      <c r="F355" s="605">
        <v>5424000</v>
      </c>
      <c r="G355" s="605">
        <v>45428000</v>
      </c>
      <c r="H355" s="605">
        <v>1</v>
      </c>
      <c r="I355" s="605"/>
      <c r="K355" s="468"/>
    </row>
    <row r="356" spans="2:11" x14ac:dyDescent="0.25">
      <c r="B356" s="605">
        <v>93</v>
      </c>
      <c r="C356" s="605" t="s">
        <v>132</v>
      </c>
      <c r="D356" s="605" t="s">
        <v>321</v>
      </c>
      <c r="E356" s="605" t="s">
        <v>341</v>
      </c>
      <c r="F356" s="605">
        <v>5173000</v>
      </c>
      <c r="G356" s="605">
        <v>38228749.399999999</v>
      </c>
      <c r="H356" s="605">
        <v>1</v>
      </c>
      <c r="I356" s="605"/>
      <c r="K356" s="468"/>
    </row>
    <row r="357" spans="2:11" x14ac:dyDescent="0.25">
      <c r="B357" s="605">
        <v>93</v>
      </c>
      <c r="C357" s="605" t="s">
        <v>132</v>
      </c>
      <c r="D357" s="605" t="s">
        <v>417</v>
      </c>
      <c r="E357" s="605" t="s">
        <v>417</v>
      </c>
      <c r="F357" s="605">
        <v>7010000</v>
      </c>
      <c r="G357" s="605">
        <v>7572949.5999999996</v>
      </c>
      <c r="H357" s="605">
        <v>1</v>
      </c>
      <c r="I357" s="605"/>
      <c r="K357" s="468"/>
    </row>
    <row r="358" spans="2:11" x14ac:dyDescent="0.25">
      <c r="B358" s="605">
        <v>93</v>
      </c>
      <c r="C358" s="605" t="s">
        <v>132</v>
      </c>
      <c r="D358" s="605" t="s">
        <v>141</v>
      </c>
      <c r="E358" s="605" t="s">
        <v>101</v>
      </c>
      <c r="F358" s="605">
        <v>4638000</v>
      </c>
      <c r="G358" s="605">
        <v>25650000</v>
      </c>
      <c r="H358" s="605">
        <v>1</v>
      </c>
      <c r="I358" s="605"/>
      <c r="K358" s="468"/>
    </row>
    <row r="359" spans="2:11" x14ac:dyDescent="0.25">
      <c r="B359" s="605">
        <v>93</v>
      </c>
      <c r="C359" s="605" t="s">
        <v>11</v>
      </c>
      <c r="D359" s="605" t="s">
        <v>11</v>
      </c>
      <c r="E359" s="605" t="s">
        <v>11</v>
      </c>
      <c r="F359" s="605">
        <v>5173000</v>
      </c>
      <c r="G359" s="605">
        <v>46450000</v>
      </c>
      <c r="H359" s="605">
        <v>1</v>
      </c>
      <c r="I359" s="605"/>
      <c r="K359" s="468"/>
    </row>
    <row r="360" spans="2:11" x14ac:dyDescent="0.25">
      <c r="B360" s="605">
        <v>93</v>
      </c>
      <c r="C360" s="605" t="s">
        <v>11</v>
      </c>
      <c r="D360" s="605" t="s">
        <v>103</v>
      </c>
      <c r="E360" s="605" t="s">
        <v>127</v>
      </c>
      <c r="F360" s="605">
        <v>7100000</v>
      </c>
      <c r="G360" s="605">
        <v>7315000</v>
      </c>
      <c r="H360" s="605">
        <v>1</v>
      </c>
      <c r="I360" s="605"/>
      <c r="K360" s="468"/>
    </row>
    <row r="361" spans="2:11" x14ac:dyDescent="0.25">
      <c r="B361" s="605">
        <v>93</v>
      </c>
      <c r="C361" s="605" t="s">
        <v>13</v>
      </c>
      <c r="D361" s="605" t="s">
        <v>13</v>
      </c>
      <c r="E361" s="605" t="s">
        <v>474</v>
      </c>
      <c r="F361" s="605">
        <v>5915000</v>
      </c>
      <c r="G361" s="605">
        <v>36150000</v>
      </c>
      <c r="H361" s="605">
        <v>1</v>
      </c>
      <c r="I361" s="605"/>
      <c r="K361" s="468"/>
    </row>
    <row r="362" spans="2:11" x14ac:dyDescent="0.25">
      <c r="B362" s="605">
        <v>93</v>
      </c>
      <c r="C362" s="605" t="s">
        <v>65</v>
      </c>
      <c r="D362" s="605" t="s">
        <v>85</v>
      </c>
      <c r="E362" s="605" t="s">
        <v>85</v>
      </c>
      <c r="F362" s="605">
        <v>7100000</v>
      </c>
      <c r="G362" s="605">
        <v>7360000</v>
      </c>
      <c r="H362" s="605">
        <v>2</v>
      </c>
      <c r="I362" s="605"/>
      <c r="K362" s="468"/>
    </row>
    <row r="363" spans="2:11" x14ac:dyDescent="0.25">
      <c r="B363" s="605">
        <v>93</v>
      </c>
      <c r="C363" s="605" t="s">
        <v>65</v>
      </c>
      <c r="D363" s="605" t="s">
        <v>85</v>
      </c>
      <c r="E363" s="605" t="s">
        <v>362</v>
      </c>
      <c r="F363" s="605">
        <v>7100000</v>
      </c>
      <c r="G363" s="605">
        <v>7370000</v>
      </c>
      <c r="H363" s="605">
        <v>1</v>
      </c>
      <c r="I363" s="605"/>
      <c r="K363" s="468"/>
    </row>
    <row r="364" spans="2:11" x14ac:dyDescent="0.25">
      <c r="B364" s="605">
        <v>93</v>
      </c>
      <c r="C364" s="605" t="s">
        <v>65</v>
      </c>
      <c r="D364" s="605" t="s">
        <v>108</v>
      </c>
      <c r="E364" s="605" t="s">
        <v>145</v>
      </c>
      <c r="F364" s="605">
        <v>7045000</v>
      </c>
      <c r="G364" s="605">
        <v>7365000</v>
      </c>
      <c r="H364" s="605">
        <v>1</v>
      </c>
      <c r="I364" s="605"/>
      <c r="K364" s="468"/>
    </row>
    <row r="365" spans="2:11" x14ac:dyDescent="0.25">
      <c r="B365" s="605">
        <v>93</v>
      </c>
      <c r="C365" s="605" t="s">
        <v>66</v>
      </c>
      <c r="D365" s="605" t="s">
        <v>69</v>
      </c>
      <c r="E365" s="605" t="s">
        <v>70</v>
      </c>
      <c r="F365" s="605">
        <v>7100000</v>
      </c>
      <c r="G365" s="605">
        <v>7380000</v>
      </c>
      <c r="H365" s="605">
        <v>1</v>
      </c>
      <c r="I365" s="605"/>
      <c r="K365" s="468"/>
    </row>
    <row r="366" spans="2:11" x14ac:dyDescent="0.25">
      <c r="B366" s="605">
        <v>93</v>
      </c>
      <c r="C366" s="605" t="s">
        <v>135</v>
      </c>
      <c r="D366" s="605" t="s">
        <v>139</v>
      </c>
      <c r="E366" s="605" t="s">
        <v>99</v>
      </c>
      <c r="F366" s="605">
        <v>3705000</v>
      </c>
      <c r="G366" s="605">
        <v>7801250</v>
      </c>
      <c r="H366" s="605">
        <v>2</v>
      </c>
      <c r="I366" s="605"/>
      <c r="K366" s="468"/>
    </row>
    <row r="367" spans="2:11" x14ac:dyDescent="0.25">
      <c r="B367" s="605">
        <v>96</v>
      </c>
      <c r="C367" s="605" t="s">
        <v>11</v>
      </c>
      <c r="D367" s="605" t="s">
        <v>82</v>
      </c>
      <c r="E367" s="605" t="s">
        <v>82</v>
      </c>
      <c r="F367" s="605">
        <v>7030000</v>
      </c>
      <c r="G367" s="605">
        <v>7644924.7400000002</v>
      </c>
      <c r="H367" s="605">
        <v>1</v>
      </c>
      <c r="I367" s="605"/>
      <c r="K367" s="468"/>
    </row>
    <row r="368" spans="2:11" x14ac:dyDescent="0.25">
      <c r="B368" s="605">
        <v>96</v>
      </c>
      <c r="C368" s="605" t="s">
        <v>11</v>
      </c>
      <c r="D368" s="605" t="s">
        <v>82</v>
      </c>
      <c r="E368" s="605" t="s">
        <v>113</v>
      </c>
      <c r="F368" s="605">
        <v>7100000</v>
      </c>
      <c r="G368" s="605">
        <v>7146722.5499999998</v>
      </c>
      <c r="H368" s="605">
        <v>1</v>
      </c>
      <c r="I368" s="605"/>
      <c r="K368" s="468"/>
    </row>
    <row r="369" spans="2:11" x14ac:dyDescent="0.25">
      <c r="B369" s="605">
        <v>96</v>
      </c>
      <c r="C369" s="605" t="s">
        <v>12</v>
      </c>
      <c r="D369" s="605" t="s">
        <v>12</v>
      </c>
      <c r="E369" s="605" t="s">
        <v>376</v>
      </c>
      <c r="F369" s="605">
        <v>10650000</v>
      </c>
      <c r="G369" s="605">
        <v>10974259</v>
      </c>
      <c r="H369" s="605">
        <v>1</v>
      </c>
      <c r="I369" s="605"/>
      <c r="K369" s="468"/>
    </row>
    <row r="370" spans="2:11" x14ac:dyDescent="0.25">
      <c r="B370" s="605">
        <v>96</v>
      </c>
      <c r="C370" s="605" t="s">
        <v>12</v>
      </c>
      <c r="D370" s="605" t="s">
        <v>374</v>
      </c>
      <c r="E370" s="605" t="s">
        <v>432</v>
      </c>
      <c r="F370" s="605">
        <v>0</v>
      </c>
      <c r="G370" s="605">
        <v>7100001</v>
      </c>
      <c r="H370" s="605">
        <v>1</v>
      </c>
      <c r="I370" s="605"/>
      <c r="K370" s="468"/>
    </row>
    <row r="371" spans="2:11" x14ac:dyDescent="0.25">
      <c r="B371" s="605">
        <v>96</v>
      </c>
      <c r="C371" s="605" t="s">
        <v>13</v>
      </c>
      <c r="D371" s="605" t="s">
        <v>272</v>
      </c>
      <c r="E371" s="605" t="s">
        <v>272</v>
      </c>
      <c r="F371" s="605">
        <v>6941000</v>
      </c>
      <c r="G371" s="605">
        <v>7056733.5700000003</v>
      </c>
      <c r="H371" s="605">
        <v>1</v>
      </c>
      <c r="I371" s="605"/>
      <c r="K371" s="468"/>
    </row>
    <row r="372" spans="2:11" x14ac:dyDescent="0.25">
      <c r="B372" s="605">
        <v>96</v>
      </c>
      <c r="C372" s="605" t="s">
        <v>135</v>
      </c>
      <c r="D372" s="605" t="s">
        <v>139</v>
      </c>
      <c r="E372" s="605" t="s">
        <v>72</v>
      </c>
      <c r="F372" s="605">
        <v>7100000</v>
      </c>
      <c r="G372" s="605">
        <v>7323289.75</v>
      </c>
      <c r="H372" s="605">
        <v>1</v>
      </c>
      <c r="I372" s="605"/>
      <c r="K372" s="468"/>
    </row>
    <row r="373" spans="2:11" x14ac:dyDescent="0.25">
      <c r="B373" s="605">
        <v>96</v>
      </c>
      <c r="C373" s="605" t="s">
        <v>135</v>
      </c>
      <c r="D373" s="605" t="s">
        <v>139</v>
      </c>
      <c r="E373" s="605" t="s">
        <v>164</v>
      </c>
      <c r="F373" s="605">
        <v>7030000</v>
      </c>
      <c r="G373" s="605">
        <v>7323289.75</v>
      </c>
      <c r="H373" s="605">
        <v>1</v>
      </c>
      <c r="I373" s="605"/>
      <c r="K373" s="468"/>
    </row>
    <row r="374" spans="2:11" x14ac:dyDescent="0.25">
      <c r="B374" s="605">
        <v>105</v>
      </c>
      <c r="C374" s="605" t="s">
        <v>132</v>
      </c>
      <c r="D374" s="605" t="s">
        <v>417</v>
      </c>
      <c r="E374" s="605" t="s">
        <v>417</v>
      </c>
      <c r="F374" s="605">
        <v>6679000</v>
      </c>
      <c r="G374" s="605">
        <v>6952144.8799999999</v>
      </c>
      <c r="H374" s="605">
        <v>1</v>
      </c>
      <c r="I374" s="605"/>
      <c r="K374" s="468"/>
    </row>
    <row r="375" spans="2:11" x14ac:dyDescent="0.25">
      <c r="B375" s="605">
        <v>105</v>
      </c>
      <c r="C375" s="605" t="s">
        <v>132</v>
      </c>
      <c r="D375" s="605" t="s">
        <v>141</v>
      </c>
      <c r="E375" s="605" t="s">
        <v>467</v>
      </c>
      <c r="F375" s="605">
        <v>7410000</v>
      </c>
      <c r="G375" s="605">
        <v>8426054.0700000003</v>
      </c>
      <c r="H375" s="605">
        <v>1</v>
      </c>
      <c r="I375" s="605"/>
      <c r="K375" s="468"/>
    </row>
    <row r="376" spans="2:11" x14ac:dyDescent="0.25">
      <c r="B376" s="605">
        <v>105</v>
      </c>
      <c r="C376" s="605" t="s">
        <v>11</v>
      </c>
      <c r="D376" s="605" t="s">
        <v>134</v>
      </c>
      <c r="E376" s="605" t="s">
        <v>142</v>
      </c>
      <c r="F376" s="605">
        <v>7410000</v>
      </c>
      <c r="G376" s="605">
        <v>8426054.0700000003</v>
      </c>
      <c r="H376" s="605">
        <v>1</v>
      </c>
      <c r="I376" s="605"/>
      <c r="K376" s="468"/>
    </row>
    <row r="377" spans="2:11" x14ac:dyDescent="0.25">
      <c r="B377" s="605">
        <v>105</v>
      </c>
      <c r="C377" s="605" t="s">
        <v>11</v>
      </c>
      <c r="D377" s="605" t="s">
        <v>82</v>
      </c>
      <c r="E377" s="605" t="s">
        <v>82</v>
      </c>
      <c r="F377" s="605">
        <v>7076666.666666667</v>
      </c>
      <c r="G377" s="605">
        <v>7262806.7000000002</v>
      </c>
      <c r="H377" s="605">
        <v>3</v>
      </c>
      <c r="I377" s="605"/>
      <c r="K377" s="468"/>
    </row>
    <row r="378" spans="2:11" x14ac:dyDescent="0.25">
      <c r="B378" s="605">
        <v>105</v>
      </c>
      <c r="C378" s="605" t="s">
        <v>11</v>
      </c>
      <c r="D378" s="605" t="s">
        <v>82</v>
      </c>
      <c r="E378" s="605" t="s">
        <v>148</v>
      </c>
      <c r="F378" s="605">
        <v>7405428.5714285718</v>
      </c>
      <c r="G378" s="605">
        <v>8419725.5299999993</v>
      </c>
      <c r="H378" s="605">
        <v>7</v>
      </c>
      <c r="I378" s="605"/>
      <c r="K378" s="468"/>
    </row>
    <row r="379" spans="2:11" x14ac:dyDescent="0.25">
      <c r="B379" s="605">
        <v>105</v>
      </c>
      <c r="C379" s="605" t="s">
        <v>11</v>
      </c>
      <c r="D379" s="605" t="s">
        <v>82</v>
      </c>
      <c r="E379" s="605" t="s">
        <v>119</v>
      </c>
      <c r="F379" s="605">
        <v>7035000</v>
      </c>
      <c r="G379" s="605">
        <v>7262806.7000000002</v>
      </c>
      <c r="H379" s="605">
        <v>1</v>
      </c>
      <c r="I379" s="605"/>
      <c r="K379" s="468"/>
    </row>
    <row r="380" spans="2:11" x14ac:dyDescent="0.25">
      <c r="B380" s="605">
        <v>105</v>
      </c>
      <c r="C380" s="605" t="s">
        <v>11</v>
      </c>
      <c r="D380" s="605" t="s">
        <v>105</v>
      </c>
      <c r="E380" s="605" t="s">
        <v>105</v>
      </c>
      <c r="F380" s="605">
        <v>7306666.666666667</v>
      </c>
      <c r="G380" s="605">
        <v>8038304.9466666672</v>
      </c>
      <c r="H380" s="605">
        <v>3</v>
      </c>
      <c r="I380" s="605"/>
      <c r="K380" s="468"/>
    </row>
    <row r="381" spans="2:11" x14ac:dyDescent="0.25">
      <c r="B381" s="605">
        <v>105</v>
      </c>
      <c r="C381" s="605" t="s">
        <v>11</v>
      </c>
      <c r="D381" s="605" t="s">
        <v>105</v>
      </c>
      <c r="E381" s="605" t="s">
        <v>394</v>
      </c>
      <c r="F381" s="605">
        <v>7410000</v>
      </c>
      <c r="G381" s="605">
        <v>8426054.0700000003</v>
      </c>
      <c r="H381" s="605">
        <v>2</v>
      </c>
      <c r="I381" s="605"/>
      <c r="K381" s="468"/>
    </row>
    <row r="382" spans="2:11" x14ac:dyDescent="0.25">
      <c r="B382" s="605">
        <v>105</v>
      </c>
      <c r="C382" s="605" t="s">
        <v>13</v>
      </c>
      <c r="D382" s="605" t="s">
        <v>79</v>
      </c>
      <c r="E382" s="605" t="s">
        <v>79</v>
      </c>
      <c r="F382" s="605">
        <v>10650000</v>
      </c>
      <c r="G382" s="605">
        <v>12230199.859999999</v>
      </c>
      <c r="H382" s="605">
        <v>1</v>
      </c>
      <c r="I382" s="605"/>
      <c r="K382" s="468"/>
    </row>
    <row r="383" spans="2:11" x14ac:dyDescent="0.25">
      <c r="B383" s="605">
        <v>105</v>
      </c>
      <c r="C383" s="605" t="s">
        <v>65</v>
      </c>
      <c r="D383" s="605" t="s">
        <v>106</v>
      </c>
      <c r="E383" s="605" t="s">
        <v>475</v>
      </c>
      <c r="F383" s="605">
        <v>7410000</v>
      </c>
      <c r="G383" s="605">
        <v>8426054.0700000003</v>
      </c>
      <c r="H383" s="605">
        <v>1</v>
      </c>
      <c r="I383" s="605"/>
      <c r="K383" s="468"/>
    </row>
    <row r="384" spans="2:11" x14ac:dyDescent="0.25">
      <c r="B384" s="605">
        <v>105</v>
      </c>
      <c r="C384" s="605" t="s">
        <v>65</v>
      </c>
      <c r="D384" s="605" t="s">
        <v>107</v>
      </c>
      <c r="E384" s="605" t="s">
        <v>107</v>
      </c>
      <c r="F384" s="605">
        <v>7410000</v>
      </c>
      <c r="G384" s="605">
        <v>8426054.0700000003</v>
      </c>
      <c r="H384" s="605">
        <v>1</v>
      </c>
      <c r="I384" s="605"/>
      <c r="K384" s="468"/>
    </row>
    <row r="385" spans="2:12" x14ac:dyDescent="0.25">
      <c r="B385" s="605">
        <v>105</v>
      </c>
      <c r="C385" s="605" t="s">
        <v>65</v>
      </c>
      <c r="D385" s="605" t="s">
        <v>107</v>
      </c>
      <c r="E385" s="605" t="s">
        <v>93</v>
      </c>
      <c r="F385" s="605">
        <v>7410000</v>
      </c>
      <c r="G385" s="605">
        <v>8426054.0700000003</v>
      </c>
      <c r="H385" s="605">
        <v>5</v>
      </c>
      <c r="I385" s="605"/>
      <c r="K385" s="468"/>
    </row>
    <row r="386" spans="2:12" x14ac:dyDescent="0.25">
      <c r="B386" s="605">
        <v>105</v>
      </c>
      <c r="C386" s="605" t="s">
        <v>65</v>
      </c>
      <c r="D386" s="605" t="s">
        <v>109</v>
      </c>
      <c r="E386" s="605" t="s">
        <v>476</v>
      </c>
      <c r="F386" s="605">
        <v>7410000</v>
      </c>
      <c r="G386" s="605">
        <v>8426054.0700000003</v>
      </c>
      <c r="H386" s="605">
        <v>1</v>
      </c>
      <c r="I386" s="605"/>
      <c r="K386" s="468"/>
    </row>
    <row r="387" spans="2:12" x14ac:dyDescent="0.25">
      <c r="B387" s="605">
        <v>105</v>
      </c>
      <c r="C387" s="605" t="s">
        <v>66</v>
      </c>
      <c r="D387" s="605" t="s">
        <v>64</v>
      </c>
      <c r="E387" s="605" t="s">
        <v>87</v>
      </c>
      <c r="F387" s="605">
        <v>7410000</v>
      </c>
      <c r="G387" s="605">
        <v>8426054.0700000003</v>
      </c>
      <c r="H387" s="605">
        <v>1</v>
      </c>
      <c r="I387" s="605"/>
      <c r="K387" s="468"/>
    </row>
    <row r="388" spans="2:12" x14ac:dyDescent="0.25">
      <c r="B388" s="605">
        <v>105</v>
      </c>
      <c r="C388" s="605" t="s">
        <v>66</v>
      </c>
      <c r="D388" s="605" t="s">
        <v>64</v>
      </c>
      <c r="E388" s="605" t="s">
        <v>453</v>
      </c>
      <c r="F388" s="605">
        <v>7100000</v>
      </c>
      <c r="G388" s="605">
        <v>7262806.7000000002</v>
      </c>
      <c r="H388" s="605">
        <v>1</v>
      </c>
      <c r="I388" s="605"/>
      <c r="K388" s="468"/>
    </row>
    <row r="389" spans="2:12" x14ac:dyDescent="0.25">
      <c r="B389" s="605">
        <v>105</v>
      </c>
      <c r="C389" s="605" t="s">
        <v>66</v>
      </c>
      <c r="D389" s="605" t="s">
        <v>67</v>
      </c>
      <c r="E389" s="605" t="s">
        <v>477</v>
      </c>
      <c r="F389" s="605">
        <v>7410000</v>
      </c>
      <c r="G389" s="605">
        <v>8426054.0700000003</v>
      </c>
      <c r="H389" s="605">
        <v>1</v>
      </c>
      <c r="I389" s="605"/>
      <c r="K389" s="468"/>
    </row>
    <row r="390" spans="2:12" x14ac:dyDescent="0.25">
      <c r="B390" s="605">
        <v>105</v>
      </c>
      <c r="C390" s="605" t="s">
        <v>66</v>
      </c>
      <c r="D390" s="605" t="s">
        <v>88</v>
      </c>
      <c r="E390" s="605" t="s">
        <v>89</v>
      </c>
      <c r="F390" s="605">
        <v>7410000</v>
      </c>
      <c r="G390" s="605">
        <v>8426054.0700000003</v>
      </c>
      <c r="H390" s="605">
        <v>1</v>
      </c>
      <c r="I390" s="605"/>
      <c r="K390" s="468"/>
    </row>
    <row r="391" spans="2:12" x14ac:dyDescent="0.25">
      <c r="B391" s="605">
        <v>105</v>
      </c>
      <c r="C391" s="605" t="s">
        <v>66</v>
      </c>
      <c r="D391" s="605" t="s">
        <v>88</v>
      </c>
      <c r="E391" s="605" t="s">
        <v>462</v>
      </c>
      <c r="F391" s="605">
        <v>7410000</v>
      </c>
      <c r="G391" s="605">
        <v>8426054.0700000003</v>
      </c>
      <c r="H391" s="605">
        <v>1</v>
      </c>
      <c r="I391" s="605"/>
      <c r="K391" s="468"/>
    </row>
    <row r="392" spans="2:12" x14ac:dyDescent="0.25">
      <c r="B392" s="605">
        <v>105</v>
      </c>
      <c r="C392" s="605" t="s">
        <v>66</v>
      </c>
      <c r="D392" s="605" t="s">
        <v>88</v>
      </c>
      <c r="E392" s="605" t="s">
        <v>298</v>
      </c>
      <c r="F392" s="605">
        <v>7410000</v>
      </c>
      <c r="G392" s="605">
        <v>8426054.0700000003</v>
      </c>
      <c r="H392" s="605">
        <v>1</v>
      </c>
      <c r="I392" s="605"/>
      <c r="K392" s="468"/>
    </row>
    <row r="393" spans="2:12" x14ac:dyDescent="0.25">
      <c r="B393" s="605">
        <v>105</v>
      </c>
      <c r="C393" s="605" t="s">
        <v>66</v>
      </c>
      <c r="D393" s="605" t="s">
        <v>69</v>
      </c>
      <c r="E393" s="605" t="s">
        <v>70</v>
      </c>
      <c r="F393" s="605">
        <v>7100000</v>
      </c>
      <c r="G393" s="605">
        <v>7262806.7000000002</v>
      </c>
      <c r="H393" s="605">
        <v>1</v>
      </c>
      <c r="I393" s="605"/>
      <c r="K393" s="468"/>
    </row>
    <row r="394" spans="2:12" x14ac:dyDescent="0.25">
      <c r="B394" s="605">
        <v>105</v>
      </c>
      <c r="C394" s="605" t="s">
        <v>66</v>
      </c>
      <c r="D394" s="605" t="s">
        <v>69</v>
      </c>
      <c r="E394" s="605" t="s">
        <v>438</v>
      </c>
      <c r="F394" s="605">
        <v>7410000</v>
      </c>
      <c r="G394" s="605">
        <v>8426054.0700000003</v>
      </c>
      <c r="H394" s="605">
        <v>1</v>
      </c>
      <c r="I394" s="605"/>
      <c r="K394" s="468"/>
    </row>
    <row r="395" spans="2:12" x14ac:dyDescent="0.25">
      <c r="B395" s="605"/>
      <c r="C395" s="606"/>
      <c r="D395" s="606"/>
      <c r="E395" s="606"/>
      <c r="F395" s="605"/>
      <c r="G395" s="605"/>
      <c r="H395" s="605">
        <f>SUM(H60:H394)</f>
        <v>449</v>
      </c>
      <c r="I395" s="607">
        <f>SUM(I2:I394)</f>
        <v>249</v>
      </c>
      <c r="L395" s="502">
        <f>+I395+H395</f>
        <v>698</v>
      </c>
    </row>
    <row r="396" spans="2:12" x14ac:dyDescent="0.25">
      <c r="B396" s="605"/>
      <c r="C396" s="606"/>
      <c r="D396" s="606"/>
      <c r="E396" s="606"/>
      <c r="F396" s="605"/>
      <c r="G396" s="605"/>
      <c r="H396" s="605"/>
      <c r="I396" s="607"/>
    </row>
    <row r="397" spans="2:12" x14ac:dyDescent="0.25">
      <c r="B397" s="605"/>
      <c r="C397" s="606"/>
      <c r="D397" s="606"/>
      <c r="E397" s="606"/>
      <c r="F397" s="605"/>
      <c r="G397" s="605"/>
      <c r="H397" s="605"/>
      <c r="I397" s="607"/>
    </row>
    <row r="398" spans="2:12" x14ac:dyDescent="0.25">
      <c r="B398" s="605"/>
      <c r="C398" s="606"/>
      <c r="D398" s="606"/>
      <c r="E398" s="606"/>
      <c r="F398" s="605"/>
      <c r="G398" s="605"/>
      <c r="H398" s="605"/>
      <c r="I398" s="607"/>
    </row>
    <row r="399" spans="2:12" x14ac:dyDescent="0.25">
      <c r="B399" s="605"/>
      <c r="C399" s="606"/>
      <c r="D399" s="606"/>
      <c r="E399" s="606"/>
      <c r="F399" s="605"/>
      <c r="G399" s="605"/>
      <c r="H399" s="605"/>
      <c r="I399" s="607"/>
    </row>
    <row r="400" spans="2:12" x14ac:dyDescent="0.25">
      <c r="B400" s="605"/>
      <c r="C400" s="606"/>
      <c r="D400" s="606"/>
      <c r="E400" s="606"/>
      <c r="F400" s="605"/>
      <c r="G400" s="605"/>
      <c r="H400" s="605"/>
      <c r="I400" s="607"/>
    </row>
    <row r="401" spans="2:9" x14ac:dyDescent="0.25">
      <c r="B401" s="605"/>
      <c r="C401" s="606"/>
      <c r="D401" s="606"/>
      <c r="E401" s="606"/>
      <c r="F401" s="605"/>
      <c r="G401" s="605"/>
      <c r="H401" s="605"/>
      <c r="I401" s="607"/>
    </row>
    <row r="402" spans="2:9" x14ac:dyDescent="0.25">
      <c r="B402" s="605"/>
      <c r="C402" s="606"/>
      <c r="D402" s="606"/>
      <c r="E402" s="606"/>
      <c r="F402" s="605"/>
      <c r="G402" s="605"/>
      <c r="H402" s="605"/>
      <c r="I402" s="607"/>
    </row>
    <row r="403" spans="2:9" x14ac:dyDescent="0.25">
      <c r="B403" s="605"/>
      <c r="C403" s="606"/>
      <c r="D403" s="606"/>
      <c r="E403" s="606"/>
      <c r="F403" s="605"/>
      <c r="G403" s="605"/>
      <c r="H403" s="605"/>
      <c r="I403" s="607"/>
    </row>
    <row r="404" spans="2:9" x14ac:dyDescent="0.25">
      <c r="B404" s="605"/>
      <c r="C404" s="606"/>
      <c r="D404" s="606"/>
      <c r="E404" s="606"/>
      <c r="F404" s="605"/>
      <c r="G404" s="605"/>
      <c r="H404" s="605"/>
      <c r="I404" s="607"/>
    </row>
    <row r="405" spans="2:9" x14ac:dyDescent="0.25">
      <c r="B405" s="605"/>
      <c r="C405" s="606"/>
      <c r="D405" s="606"/>
      <c r="E405" s="606"/>
      <c r="F405" s="605"/>
      <c r="G405" s="605"/>
      <c r="H405" s="605"/>
      <c r="I405" s="607"/>
    </row>
    <row r="406" spans="2:9" x14ac:dyDescent="0.25">
      <c r="B406" s="605"/>
      <c r="C406" s="606"/>
      <c r="D406" s="606"/>
      <c r="E406" s="606"/>
      <c r="F406" s="605"/>
      <c r="G406" s="605"/>
      <c r="H406" s="605"/>
      <c r="I406" s="607"/>
    </row>
    <row r="407" spans="2:9" x14ac:dyDescent="0.25">
      <c r="B407" s="605"/>
      <c r="C407" s="606"/>
      <c r="D407" s="606"/>
      <c r="E407" s="606"/>
      <c r="F407" s="605"/>
      <c r="G407" s="605"/>
      <c r="H407" s="605"/>
      <c r="I407" s="607"/>
    </row>
    <row r="408" spans="2:9" x14ac:dyDescent="0.25">
      <c r="B408" s="605"/>
      <c r="C408" s="606"/>
      <c r="D408" s="606"/>
      <c r="E408" s="606"/>
      <c r="F408" s="605"/>
      <c r="G408" s="605"/>
      <c r="H408" s="605"/>
      <c r="I408" s="607"/>
    </row>
    <row r="409" spans="2:9" x14ac:dyDescent="0.25">
      <c r="B409" s="605"/>
      <c r="C409" s="606"/>
      <c r="D409" s="606"/>
      <c r="E409" s="606"/>
      <c r="F409" s="605"/>
      <c r="G409" s="605"/>
      <c r="H409" s="605"/>
      <c r="I409" s="607"/>
    </row>
    <row r="410" spans="2:9" x14ac:dyDescent="0.25">
      <c r="B410" s="605"/>
      <c r="C410" s="606"/>
      <c r="D410" s="606"/>
      <c r="E410" s="606"/>
      <c r="F410" s="605"/>
      <c r="G410" s="605"/>
      <c r="H410" s="605"/>
      <c r="I410" s="607"/>
    </row>
    <row r="411" spans="2:9" x14ac:dyDescent="0.25">
      <c r="B411" s="605"/>
      <c r="C411" s="606"/>
      <c r="D411" s="606"/>
      <c r="E411" s="606"/>
      <c r="F411" s="605"/>
      <c r="G411" s="605"/>
      <c r="H411" s="605"/>
      <c r="I411" s="607"/>
    </row>
    <row r="412" spans="2:9" x14ac:dyDescent="0.25">
      <c r="B412" s="605"/>
      <c r="C412" s="606"/>
      <c r="D412" s="606"/>
      <c r="E412" s="606"/>
      <c r="F412" s="605"/>
      <c r="G412" s="605"/>
      <c r="H412" s="605"/>
      <c r="I412" s="607"/>
    </row>
    <row r="413" spans="2:9" x14ac:dyDescent="0.25">
      <c r="B413" s="605"/>
      <c r="C413" s="606"/>
      <c r="D413" s="606"/>
      <c r="E413" s="606"/>
      <c r="F413" s="605"/>
      <c r="G413" s="605"/>
      <c r="H413" s="605"/>
      <c r="I413" s="607"/>
    </row>
    <row r="414" spans="2:9" x14ac:dyDescent="0.25">
      <c r="B414" s="605"/>
      <c r="C414" s="606"/>
      <c r="D414" s="606"/>
      <c r="E414" s="606"/>
      <c r="F414" s="605"/>
      <c r="G414" s="605"/>
      <c r="H414" s="605"/>
      <c r="I414" s="607"/>
    </row>
    <row r="415" spans="2:9" x14ac:dyDescent="0.25">
      <c r="B415" s="605"/>
      <c r="C415" s="606"/>
      <c r="D415" s="606"/>
      <c r="E415" s="606"/>
      <c r="F415" s="605"/>
      <c r="G415" s="605"/>
      <c r="H415" s="605"/>
      <c r="I415" s="607"/>
    </row>
    <row r="416" spans="2:9" x14ac:dyDescent="0.25">
      <c r="B416" s="605"/>
      <c r="C416" s="606"/>
      <c r="D416" s="606"/>
      <c r="E416" s="606"/>
      <c r="F416" s="605"/>
      <c r="G416" s="605"/>
      <c r="H416" s="605"/>
      <c r="I416" s="607"/>
    </row>
    <row r="417" spans="2:9" x14ac:dyDescent="0.25">
      <c r="B417" s="605"/>
      <c r="C417" s="606"/>
      <c r="D417" s="606"/>
      <c r="E417" s="606"/>
      <c r="F417" s="605"/>
      <c r="G417" s="605"/>
      <c r="H417" s="605"/>
      <c r="I417" s="607"/>
    </row>
    <row r="418" spans="2:9" x14ac:dyDescent="0.25">
      <c r="B418" s="605"/>
      <c r="C418" s="606"/>
      <c r="D418" s="606"/>
      <c r="E418" s="606"/>
      <c r="F418" s="605"/>
      <c r="G418" s="605"/>
      <c r="H418" s="605"/>
      <c r="I418" s="607"/>
    </row>
    <row r="419" spans="2:9" x14ac:dyDescent="0.25">
      <c r="B419" s="605"/>
      <c r="C419" s="606"/>
      <c r="D419" s="606"/>
      <c r="E419" s="606"/>
      <c r="F419" s="605"/>
      <c r="G419" s="605"/>
      <c r="H419" s="605"/>
      <c r="I419" s="607"/>
    </row>
    <row r="420" spans="2:9" x14ac:dyDescent="0.25">
      <c r="B420" s="605"/>
      <c r="C420" s="606"/>
      <c r="D420" s="606"/>
      <c r="E420" s="606"/>
      <c r="F420" s="605"/>
      <c r="G420" s="605"/>
      <c r="H420" s="605"/>
      <c r="I420" s="607"/>
    </row>
    <row r="421" spans="2:9" x14ac:dyDescent="0.25">
      <c r="B421" s="605"/>
      <c r="C421" s="606"/>
      <c r="D421" s="606"/>
      <c r="E421" s="606"/>
      <c r="F421" s="605"/>
      <c r="G421" s="605"/>
      <c r="H421" s="605"/>
      <c r="I421" s="607"/>
    </row>
    <row r="422" spans="2:9" x14ac:dyDescent="0.25">
      <c r="B422" s="605"/>
      <c r="C422" s="606"/>
      <c r="D422" s="606"/>
      <c r="E422" s="606"/>
      <c r="F422" s="605"/>
      <c r="G422" s="605"/>
      <c r="H422" s="605"/>
      <c r="I422" s="607"/>
    </row>
    <row r="423" spans="2:9" x14ac:dyDescent="0.25">
      <c r="B423" s="605"/>
      <c r="C423" s="606"/>
      <c r="D423" s="606"/>
      <c r="E423" s="606"/>
      <c r="F423" s="605"/>
      <c r="G423" s="605"/>
      <c r="H423" s="605"/>
      <c r="I423" s="607"/>
    </row>
    <row r="424" spans="2:9" x14ac:dyDescent="0.25">
      <c r="B424" s="605"/>
      <c r="C424" s="606"/>
      <c r="D424" s="606"/>
      <c r="E424" s="606"/>
      <c r="F424" s="605"/>
      <c r="G424" s="605"/>
      <c r="H424" s="605"/>
      <c r="I424" s="607"/>
    </row>
    <row r="425" spans="2:9" x14ac:dyDescent="0.25">
      <c r="B425" s="605"/>
      <c r="C425" s="606"/>
      <c r="D425" s="606"/>
      <c r="E425" s="606"/>
      <c r="F425" s="605"/>
      <c r="G425" s="605"/>
      <c r="H425" s="605"/>
      <c r="I425" s="607"/>
    </row>
    <row r="426" spans="2:9" x14ac:dyDescent="0.25">
      <c r="B426" s="605"/>
      <c r="C426" s="606"/>
      <c r="D426" s="606"/>
      <c r="E426" s="606"/>
      <c r="F426" s="605"/>
      <c r="G426" s="605"/>
      <c r="H426" s="605"/>
      <c r="I426" s="607"/>
    </row>
    <row r="427" spans="2:9" x14ac:dyDescent="0.25">
      <c r="B427" s="605"/>
      <c r="C427" s="606"/>
      <c r="D427" s="606"/>
      <c r="E427" s="606"/>
      <c r="F427" s="605"/>
      <c r="G427" s="605"/>
      <c r="H427" s="605"/>
      <c r="I427" s="607"/>
    </row>
    <row r="428" spans="2:9" x14ac:dyDescent="0.25">
      <c r="B428" s="605"/>
      <c r="C428" s="606"/>
      <c r="D428" s="606"/>
      <c r="E428" s="606"/>
      <c r="F428" s="605"/>
      <c r="G428" s="605"/>
      <c r="H428" s="605"/>
      <c r="I428" s="607"/>
    </row>
    <row r="429" spans="2:9" x14ac:dyDescent="0.25">
      <c r="B429" s="605"/>
      <c r="C429" s="606"/>
      <c r="D429" s="606"/>
      <c r="E429" s="606"/>
      <c r="F429" s="605"/>
      <c r="G429" s="605"/>
      <c r="H429" s="605"/>
      <c r="I429" s="607"/>
    </row>
    <row r="430" spans="2:9" x14ac:dyDescent="0.25">
      <c r="B430" s="605"/>
      <c r="C430" s="606"/>
      <c r="D430" s="606"/>
      <c r="E430" s="606"/>
      <c r="F430" s="605"/>
      <c r="G430" s="605"/>
      <c r="H430" s="605"/>
      <c r="I430" s="607"/>
    </row>
    <row r="431" spans="2:9" x14ac:dyDescent="0.25">
      <c r="B431" s="605"/>
      <c r="C431" s="606"/>
      <c r="D431" s="606"/>
      <c r="E431" s="606"/>
      <c r="F431" s="605"/>
      <c r="G431" s="605"/>
      <c r="H431" s="605"/>
      <c r="I431" s="607"/>
    </row>
    <row r="432" spans="2:9" x14ac:dyDescent="0.25">
      <c r="B432" s="605"/>
      <c r="C432" s="606"/>
      <c r="D432" s="606"/>
      <c r="E432" s="606"/>
      <c r="F432" s="605"/>
      <c r="G432" s="605"/>
      <c r="H432" s="605"/>
      <c r="I432" s="607"/>
    </row>
    <row r="433" spans="2:9" x14ac:dyDescent="0.25">
      <c r="B433" s="605"/>
      <c r="C433" s="606"/>
      <c r="D433" s="606"/>
      <c r="E433" s="606"/>
      <c r="F433" s="605"/>
      <c r="G433" s="605"/>
      <c r="H433" s="605"/>
      <c r="I433" s="607"/>
    </row>
    <row r="434" spans="2:9" x14ac:dyDescent="0.25">
      <c r="B434" s="605"/>
      <c r="C434" s="606"/>
      <c r="D434" s="606"/>
      <c r="E434" s="606"/>
      <c r="F434" s="605"/>
      <c r="G434" s="605"/>
      <c r="H434" s="605"/>
      <c r="I434" s="607"/>
    </row>
    <row r="435" spans="2:9" x14ac:dyDescent="0.25">
      <c r="B435" s="605"/>
      <c r="C435" s="606"/>
      <c r="D435" s="606"/>
      <c r="E435" s="606"/>
      <c r="F435" s="605"/>
      <c r="G435" s="605"/>
      <c r="H435" s="605"/>
      <c r="I435" s="607"/>
    </row>
    <row r="436" spans="2:9" x14ac:dyDescent="0.25">
      <c r="B436" s="605"/>
      <c r="C436" s="606"/>
      <c r="D436" s="606"/>
      <c r="E436" s="606"/>
      <c r="F436" s="605"/>
      <c r="G436" s="605"/>
      <c r="H436" s="605"/>
      <c r="I436" s="607"/>
    </row>
    <row r="437" spans="2:9" x14ac:dyDescent="0.25">
      <c r="B437" s="605"/>
      <c r="C437" s="606"/>
      <c r="D437" s="606"/>
      <c r="E437" s="606"/>
      <c r="F437" s="605"/>
      <c r="G437" s="605"/>
      <c r="H437" s="605"/>
      <c r="I437" s="607"/>
    </row>
    <row r="438" spans="2:9" x14ac:dyDescent="0.25">
      <c r="B438" s="605"/>
      <c r="C438" s="606"/>
      <c r="D438" s="606"/>
      <c r="E438" s="606"/>
      <c r="F438" s="605"/>
      <c r="G438" s="605"/>
      <c r="H438" s="605"/>
      <c r="I438" s="607"/>
    </row>
    <row r="439" spans="2:9" x14ac:dyDescent="0.25">
      <c r="B439" s="605"/>
      <c r="C439" s="606"/>
      <c r="D439" s="606"/>
      <c r="E439" s="606"/>
      <c r="F439" s="605"/>
      <c r="G439" s="605"/>
      <c r="H439" s="605"/>
      <c r="I439" s="607"/>
    </row>
    <row r="440" spans="2:9" x14ac:dyDescent="0.25">
      <c r="B440" s="605"/>
      <c r="C440" s="606"/>
      <c r="D440" s="606"/>
      <c r="E440" s="606"/>
      <c r="F440" s="605"/>
      <c r="G440" s="605"/>
      <c r="H440" s="605"/>
      <c r="I440" s="607"/>
    </row>
    <row r="441" spans="2:9" x14ac:dyDescent="0.25">
      <c r="B441" s="605"/>
      <c r="C441" s="606"/>
      <c r="D441" s="606"/>
      <c r="E441" s="606"/>
      <c r="F441" s="605"/>
      <c r="G441" s="605"/>
      <c r="H441" s="605"/>
      <c r="I441" s="607"/>
    </row>
    <row r="442" spans="2:9" x14ac:dyDescent="0.25">
      <c r="B442" s="605"/>
      <c r="C442" s="606"/>
      <c r="D442" s="606"/>
      <c r="E442" s="606"/>
      <c r="F442" s="605"/>
      <c r="G442" s="605"/>
      <c r="H442" s="605"/>
      <c r="I442" s="607"/>
    </row>
    <row r="443" spans="2:9" x14ac:dyDescent="0.25">
      <c r="B443" s="605"/>
      <c r="C443" s="606"/>
      <c r="D443" s="606"/>
      <c r="E443" s="606"/>
      <c r="F443" s="605"/>
      <c r="G443" s="605"/>
      <c r="H443" s="605"/>
      <c r="I443" s="607"/>
    </row>
    <row r="444" spans="2:9" x14ac:dyDescent="0.25">
      <c r="B444" s="605"/>
      <c r="C444" s="606"/>
      <c r="D444" s="606"/>
      <c r="E444" s="606"/>
      <c r="F444" s="605"/>
      <c r="G444" s="605"/>
      <c r="H444" s="605"/>
      <c r="I444" s="607"/>
    </row>
    <row r="445" spans="2:9" x14ac:dyDescent="0.25">
      <c r="B445" s="605"/>
      <c r="C445" s="606"/>
      <c r="D445" s="606"/>
      <c r="E445" s="606"/>
      <c r="F445" s="605"/>
      <c r="G445" s="605"/>
      <c r="H445" s="605"/>
      <c r="I445" s="607"/>
    </row>
    <row r="446" spans="2:9" x14ac:dyDescent="0.25">
      <c r="B446" s="605"/>
      <c r="C446" s="606"/>
      <c r="D446" s="606"/>
      <c r="E446" s="606"/>
      <c r="F446" s="605"/>
      <c r="G446" s="605"/>
      <c r="H446" s="605"/>
      <c r="I446" s="607"/>
    </row>
    <row r="447" spans="2:9" x14ac:dyDescent="0.25">
      <c r="B447" s="605"/>
      <c r="C447" s="606"/>
      <c r="D447" s="606"/>
      <c r="E447" s="606"/>
      <c r="F447" s="605"/>
      <c r="G447" s="605"/>
      <c r="H447" s="605"/>
      <c r="I447" s="607"/>
    </row>
    <row r="448" spans="2:9" x14ac:dyDescent="0.25">
      <c r="B448" s="605"/>
      <c r="C448" s="606"/>
      <c r="D448" s="606"/>
      <c r="E448" s="606"/>
      <c r="F448" s="605"/>
      <c r="G448" s="605"/>
      <c r="H448" s="605"/>
      <c r="I448" s="607"/>
    </row>
    <row r="449" spans="2:9" x14ac:dyDescent="0.25">
      <c r="B449" s="605"/>
      <c r="C449" s="606"/>
      <c r="D449" s="606"/>
      <c r="E449" s="606"/>
      <c r="F449" s="605"/>
      <c r="G449" s="605"/>
      <c r="H449" s="605"/>
      <c r="I449" s="607"/>
    </row>
    <row r="450" spans="2:9" x14ac:dyDescent="0.25">
      <c r="B450" s="605"/>
      <c r="C450" s="606"/>
      <c r="D450" s="606"/>
      <c r="E450" s="606"/>
      <c r="F450" s="605"/>
      <c r="G450" s="605"/>
      <c r="H450" s="605"/>
      <c r="I450" s="607"/>
    </row>
    <row r="451" spans="2:9" x14ac:dyDescent="0.25">
      <c r="B451" s="605"/>
      <c r="C451" s="606"/>
      <c r="D451" s="606"/>
      <c r="E451" s="606"/>
      <c r="F451" s="605"/>
      <c r="G451" s="605"/>
      <c r="H451" s="605"/>
      <c r="I451" s="607"/>
    </row>
    <row r="452" spans="2:9" x14ac:dyDescent="0.25">
      <c r="B452" s="605"/>
      <c r="C452" s="606"/>
      <c r="D452" s="606"/>
      <c r="E452" s="606"/>
      <c r="F452" s="605"/>
      <c r="G452" s="605"/>
      <c r="H452" s="605"/>
      <c r="I452" s="607"/>
    </row>
    <row r="453" spans="2:9" x14ac:dyDescent="0.25">
      <c r="B453" s="605"/>
      <c r="C453" s="606"/>
      <c r="D453" s="606"/>
      <c r="E453" s="606"/>
      <c r="F453" s="605"/>
      <c r="G453" s="605"/>
      <c r="H453" s="605"/>
      <c r="I453" s="607"/>
    </row>
    <row r="454" spans="2:9" x14ac:dyDescent="0.25">
      <c r="B454" s="605"/>
      <c r="C454" s="606"/>
      <c r="D454" s="606"/>
      <c r="E454" s="606"/>
      <c r="F454" s="605"/>
      <c r="G454" s="605"/>
      <c r="H454" s="605"/>
      <c r="I454" s="607"/>
    </row>
    <row r="455" spans="2:9" x14ac:dyDescent="0.25">
      <c r="B455" s="605"/>
      <c r="C455" s="606"/>
      <c r="D455" s="606"/>
      <c r="E455" s="606"/>
      <c r="F455" s="605"/>
      <c r="G455" s="605"/>
      <c r="H455" s="605"/>
      <c r="I455" s="607"/>
    </row>
    <row r="456" spans="2:9" x14ac:dyDescent="0.25">
      <c r="B456" s="605"/>
      <c r="C456" s="606"/>
      <c r="D456" s="606"/>
      <c r="E456" s="606"/>
      <c r="F456" s="605"/>
      <c r="G456" s="605"/>
      <c r="H456" s="605"/>
      <c r="I456" s="607"/>
    </row>
    <row r="457" spans="2:9" x14ac:dyDescent="0.25">
      <c r="B457" s="605"/>
      <c r="C457" s="606"/>
      <c r="D457" s="606"/>
      <c r="E457" s="606"/>
      <c r="F457" s="605"/>
      <c r="G457" s="605"/>
      <c r="H457" s="605"/>
      <c r="I457" s="607"/>
    </row>
    <row r="458" spans="2:9" x14ac:dyDescent="0.25">
      <c r="B458" s="605"/>
      <c r="C458" s="606"/>
      <c r="D458" s="606"/>
      <c r="E458" s="606"/>
      <c r="F458" s="605"/>
      <c r="G458" s="605"/>
      <c r="H458" s="605"/>
      <c r="I458" s="607"/>
    </row>
    <row r="459" spans="2:9" x14ac:dyDescent="0.25">
      <c r="B459" s="605"/>
      <c r="C459" s="606"/>
      <c r="D459" s="606"/>
      <c r="E459" s="606"/>
      <c r="F459" s="605"/>
      <c r="G459" s="605"/>
      <c r="H459" s="605"/>
      <c r="I459" s="607"/>
    </row>
    <row r="460" spans="2:9" x14ac:dyDescent="0.25">
      <c r="B460" s="605"/>
      <c r="C460" s="606"/>
      <c r="D460" s="606"/>
      <c r="E460" s="606"/>
      <c r="F460" s="605"/>
      <c r="G460" s="605"/>
      <c r="H460" s="605"/>
      <c r="I460" s="607"/>
    </row>
    <row r="461" spans="2:9" x14ac:dyDescent="0.25">
      <c r="B461" s="605"/>
      <c r="C461" s="606"/>
      <c r="D461" s="606"/>
      <c r="E461" s="606"/>
      <c r="F461" s="605"/>
      <c r="G461" s="605"/>
      <c r="H461" s="605"/>
      <c r="I461" s="607"/>
    </row>
    <row r="462" spans="2:9" x14ac:dyDescent="0.25">
      <c r="B462" s="605"/>
      <c r="C462" s="606"/>
      <c r="D462" s="606"/>
      <c r="E462" s="606"/>
      <c r="F462" s="605"/>
      <c r="G462" s="605"/>
      <c r="H462" s="605"/>
      <c r="I462" s="607"/>
    </row>
    <row r="463" spans="2:9" x14ac:dyDescent="0.25">
      <c r="B463" s="605"/>
      <c r="C463" s="606"/>
      <c r="D463" s="606"/>
      <c r="E463" s="606"/>
      <c r="F463" s="605"/>
      <c r="G463" s="605"/>
      <c r="H463" s="605"/>
      <c r="I463" s="607"/>
    </row>
    <row r="464" spans="2:9" x14ac:dyDescent="0.25">
      <c r="B464" s="605"/>
      <c r="C464" s="606"/>
      <c r="D464" s="606"/>
      <c r="E464" s="606"/>
      <c r="F464" s="605"/>
      <c r="G464" s="605"/>
      <c r="H464" s="605"/>
      <c r="I464" s="607"/>
    </row>
    <row r="465" spans="2:9" x14ac:dyDescent="0.25">
      <c r="B465" s="605"/>
      <c r="C465" s="606"/>
      <c r="D465" s="606"/>
      <c r="E465" s="606"/>
      <c r="F465" s="605"/>
      <c r="G465" s="605"/>
      <c r="H465" s="605"/>
      <c r="I465" s="607"/>
    </row>
    <row r="466" spans="2:9" x14ac:dyDescent="0.25">
      <c r="B466" s="605"/>
      <c r="C466" s="606"/>
      <c r="D466" s="606"/>
      <c r="E466" s="606"/>
      <c r="F466" s="605"/>
      <c r="G466" s="605"/>
      <c r="H466" s="605"/>
      <c r="I466" s="607"/>
    </row>
    <row r="467" spans="2:9" x14ac:dyDescent="0.25">
      <c r="B467" s="605"/>
      <c r="C467" s="606"/>
      <c r="D467" s="606"/>
      <c r="E467" s="606"/>
      <c r="F467" s="605"/>
      <c r="G467" s="605"/>
      <c r="H467" s="605"/>
      <c r="I467" s="607"/>
    </row>
    <row r="468" spans="2:9" x14ac:dyDescent="0.25">
      <c r="B468" s="605"/>
      <c r="C468" s="606"/>
      <c r="D468" s="606"/>
      <c r="E468" s="606"/>
      <c r="F468" s="605"/>
      <c r="G468" s="605"/>
      <c r="H468" s="605"/>
      <c r="I468" s="607"/>
    </row>
    <row r="469" spans="2:9" x14ac:dyDescent="0.25">
      <c r="B469" s="605"/>
      <c r="C469" s="606"/>
      <c r="D469" s="606"/>
      <c r="E469" s="606"/>
      <c r="F469" s="605"/>
      <c r="G469" s="605"/>
      <c r="H469" s="605"/>
      <c r="I469" s="607"/>
    </row>
    <row r="470" spans="2:9" x14ac:dyDescent="0.25">
      <c r="B470" s="605"/>
      <c r="C470" s="606"/>
      <c r="D470" s="606"/>
      <c r="E470" s="606"/>
      <c r="F470" s="605"/>
      <c r="G470" s="605"/>
      <c r="H470" s="605"/>
      <c r="I470" s="607"/>
    </row>
    <row r="471" spans="2:9" x14ac:dyDescent="0.25">
      <c r="B471" s="605"/>
      <c r="C471" s="606"/>
      <c r="D471" s="606"/>
      <c r="E471" s="606"/>
      <c r="F471" s="605"/>
      <c r="G471" s="605"/>
      <c r="H471" s="605"/>
      <c r="I471" s="607"/>
    </row>
    <row r="472" spans="2:9" x14ac:dyDescent="0.25">
      <c r="B472" s="605"/>
      <c r="C472" s="606"/>
      <c r="D472" s="606"/>
      <c r="E472" s="606"/>
      <c r="F472" s="605"/>
      <c r="G472" s="605"/>
      <c r="H472" s="605"/>
      <c r="I472" s="607"/>
    </row>
    <row r="473" spans="2:9" x14ac:dyDescent="0.25">
      <c r="B473" s="605"/>
      <c r="C473" s="606"/>
      <c r="D473" s="606"/>
      <c r="E473" s="606"/>
      <c r="F473" s="605"/>
      <c r="G473" s="605"/>
      <c r="H473" s="605"/>
      <c r="I473" s="607"/>
    </row>
    <row r="474" spans="2:9" x14ac:dyDescent="0.25">
      <c r="B474" s="605"/>
      <c r="C474" s="606"/>
      <c r="D474" s="606"/>
      <c r="E474" s="606"/>
      <c r="F474" s="605"/>
      <c r="G474" s="605"/>
      <c r="H474" s="605"/>
      <c r="I474" s="607"/>
    </row>
    <row r="475" spans="2:9" x14ac:dyDescent="0.25">
      <c r="B475" s="605"/>
      <c r="C475" s="606"/>
      <c r="D475" s="606"/>
      <c r="E475" s="606"/>
      <c r="F475" s="605"/>
      <c r="G475" s="605"/>
      <c r="H475" s="605"/>
      <c r="I475" s="607"/>
    </row>
    <row r="476" spans="2:9" x14ac:dyDescent="0.25">
      <c r="B476" s="605"/>
      <c r="C476" s="606"/>
      <c r="D476" s="606"/>
      <c r="E476" s="606"/>
      <c r="F476" s="605"/>
      <c r="G476" s="605"/>
      <c r="H476" s="605"/>
      <c r="I476" s="607"/>
    </row>
    <row r="477" spans="2:9" x14ac:dyDescent="0.25">
      <c r="B477" s="605"/>
      <c r="C477" s="606"/>
      <c r="D477" s="606"/>
      <c r="E477" s="606"/>
      <c r="F477" s="605"/>
      <c r="G477" s="605"/>
      <c r="H477" s="605"/>
      <c r="I477" s="607"/>
    </row>
    <row r="478" spans="2:9" x14ac:dyDescent="0.25">
      <c r="B478" s="605"/>
      <c r="C478" s="606"/>
      <c r="D478" s="606"/>
      <c r="E478" s="606"/>
      <c r="F478" s="605"/>
      <c r="G478" s="605"/>
      <c r="H478" s="605"/>
      <c r="I478" s="607"/>
    </row>
    <row r="479" spans="2:9" x14ac:dyDescent="0.25">
      <c r="B479" s="605"/>
      <c r="C479" s="606"/>
      <c r="D479" s="606"/>
      <c r="E479" s="606"/>
      <c r="F479" s="605"/>
      <c r="G479" s="605"/>
      <c r="H479" s="605"/>
      <c r="I479" s="607"/>
    </row>
    <row r="480" spans="2:9" x14ac:dyDescent="0.25">
      <c r="B480" s="605"/>
      <c r="C480" s="606"/>
      <c r="D480" s="606"/>
      <c r="E480" s="606"/>
      <c r="F480" s="605"/>
      <c r="G480" s="605"/>
      <c r="H480" s="605"/>
      <c r="I480" s="607"/>
    </row>
    <row r="481" spans="2:9" x14ac:dyDescent="0.25">
      <c r="B481" s="605"/>
      <c r="C481" s="606"/>
      <c r="D481" s="606"/>
      <c r="E481" s="606"/>
      <c r="F481" s="605"/>
      <c r="G481" s="605"/>
      <c r="H481" s="605"/>
      <c r="I481" s="607"/>
    </row>
    <row r="482" spans="2:9" x14ac:dyDescent="0.25">
      <c r="B482" s="605"/>
      <c r="C482" s="606"/>
      <c r="D482" s="606"/>
      <c r="E482" s="606"/>
      <c r="F482" s="605"/>
      <c r="G482" s="605"/>
      <c r="H482" s="605"/>
      <c r="I482" s="607"/>
    </row>
    <row r="483" spans="2:9" x14ac:dyDescent="0.25">
      <c r="B483" s="605"/>
      <c r="C483" s="606"/>
      <c r="D483" s="606"/>
      <c r="E483" s="606"/>
      <c r="F483" s="605"/>
      <c r="G483" s="605"/>
      <c r="H483" s="605"/>
      <c r="I483" s="607"/>
    </row>
    <row r="484" spans="2:9" x14ac:dyDescent="0.25">
      <c r="B484" s="605"/>
      <c r="C484" s="606"/>
      <c r="D484" s="606"/>
      <c r="E484" s="606"/>
      <c r="F484" s="605"/>
      <c r="G484" s="605"/>
      <c r="H484" s="605"/>
      <c r="I484" s="607"/>
    </row>
    <row r="485" spans="2:9" x14ac:dyDescent="0.25">
      <c r="B485" s="605"/>
      <c r="C485" s="606"/>
      <c r="D485" s="606"/>
      <c r="E485" s="606"/>
      <c r="F485" s="605"/>
      <c r="G485" s="605"/>
      <c r="H485" s="605"/>
      <c r="I485" s="607"/>
    </row>
    <row r="486" spans="2:9" x14ac:dyDescent="0.25">
      <c r="B486" s="605"/>
      <c r="C486" s="606"/>
      <c r="D486" s="606"/>
      <c r="E486" s="606"/>
      <c r="F486" s="605"/>
      <c r="G486" s="605"/>
      <c r="H486" s="605"/>
      <c r="I486" s="607"/>
    </row>
    <row r="487" spans="2:9" x14ac:dyDescent="0.25">
      <c r="B487" s="605"/>
      <c r="C487" s="606"/>
      <c r="D487" s="606"/>
      <c r="E487" s="606"/>
      <c r="F487" s="605"/>
      <c r="G487" s="605"/>
      <c r="H487" s="605"/>
      <c r="I487" s="607"/>
    </row>
    <row r="488" spans="2:9" x14ac:dyDescent="0.25">
      <c r="B488" s="605"/>
      <c r="C488" s="606"/>
      <c r="D488" s="606"/>
      <c r="E488" s="606"/>
      <c r="F488" s="605"/>
      <c r="G488" s="605"/>
      <c r="H488" s="605"/>
      <c r="I488" s="607"/>
    </row>
    <row r="489" spans="2:9" x14ac:dyDescent="0.25">
      <c r="B489" s="605"/>
      <c r="C489" s="606"/>
      <c r="D489" s="606"/>
      <c r="E489" s="606"/>
      <c r="F489" s="605"/>
      <c r="G489" s="605"/>
      <c r="H489" s="605"/>
      <c r="I489" s="607"/>
    </row>
    <row r="490" spans="2:9" x14ac:dyDescent="0.25">
      <c r="B490" s="605"/>
      <c r="C490" s="606"/>
      <c r="D490" s="606"/>
      <c r="E490" s="606"/>
      <c r="F490" s="605"/>
      <c r="G490" s="605"/>
      <c r="H490" s="605"/>
      <c r="I490" s="607"/>
    </row>
    <row r="491" spans="2:9" x14ac:dyDescent="0.25">
      <c r="B491" s="605"/>
      <c r="C491" s="606"/>
      <c r="D491" s="606"/>
      <c r="E491" s="606"/>
      <c r="F491" s="605"/>
      <c r="G491" s="605"/>
      <c r="H491" s="605"/>
      <c r="I491" s="607"/>
    </row>
    <row r="492" spans="2:9" x14ac:dyDescent="0.25">
      <c r="B492" s="605"/>
      <c r="C492" s="606"/>
      <c r="D492" s="606"/>
      <c r="E492" s="606"/>
      <c r="F492" s="605"/>
      <c r="G492" s="605"/>
      <c r="H492" s="605"/>
      <c r="I492" s="607"/>
    </row>
    <row r="493" spans="2:9" x14ac:dyDescent="0.25">
      <c r="B493" s="605"/>
      <c r="C493" s="606"/>
      <c r="D493" s="606"/>
      <c r="E493" s="606"/>
      <c r="F493" s="605"/>
      <c r="G493" s="605"/>
      <c r="H493" s="605"/>
      <c r="I493" s="607"/>
    </row>
    <row r="494" spans="2:9" x14ac:dyDescent="0.25">
      <c r="B494" s="605"/>
      <c r="C494" s="606"/>
      <c r="D494" s="606"/>
      <c r="E494" s="606"/>
      <c r="F494" s="605"/>
      <c r="G494" s="605"/>
      <c r="H494" s="605"/>
      <c r="I494" s="607"/>
    </row>
    <row r="495" spans="2:9" x14ac:dyDescent="0.25">
      <c r="B495" s="605"/>
      <c r="C495" s="606"/>
      <c r="D495" s="606"/>
      <c r="E495" s="606"/>
      <c r="F495" s="605"/>
      <c r="G495" s="605"/>
      <c r="H495" s="605"/>
      <c r="I495" s="607"/>
    </row>
    <row r="496" spans="2:9" x14ac:dyDescent="0.25">
      <c r="B496" s="605"/>
      <c r="C496" s="606"/>
      <c r="D496" s="606"/>
      <c r="E496" s="606"/>
      <c r="F496" s="605"/>
      <c r="G496" s="605"/>
      <c r="H496" s="605"/>
      <c r="I496" s="607"/>
    </row>
    <row r="497" spans="2:9" x14ac:dyDescent="0.25">
      <c r="B497" s="605"/>
      <c r="C497" s="606"/>
      <c r="D497" s="606"/>
      <c r="E497" s="606"/>
      <c r="F497" s="605"/>
      <c r="G497" s="605"/>
      <c r="H497" s="605"/>
      <c r="I497" s="607"/>
    </row>
    <row r="498" spans="2:9" x14ac:dyDescent="0.25">
      <c r="B498" s="605"/>
      <c r="C498" s="606"/>
      <c r="D498" s="606"/>
      <c r="E498" s="606"/>
      <c r="F498" s="605"/>
      <c r="G498" s="605"/>
      <c r="H498" s="605"/>
      <c r="I498" s="607"/>
    </row>
    <row r="499" spans="2:9" x14ac:dyDescent="0.25">
      <c r="B499" s="605"/>
      <c r="C499" s="606"/>
      <c r="D499" s="606"/>
      <c r="E499" s="606"/>
      <c r="F499" s="605"/>
      <c r="G499" s="605"/>
      <c r="H499" s="605"/>
      <c r="I499" s="607"/>
    </row>
    <row r="500" spans="2:9" x14ac:dyDescent="0.25">
      <c r="B500" s="605"/>
      <c r="C500" s="606"/>
      <c r="D500" s="606"/>
      <c r="E500" s="606"/>
      <c r="F500" s="605"/>
      <c r="G500" s="605"/>
      <c r="H500" s="605"/>
      <c r="I500" s="607"/>
    </row>
    <row r="501" spans="2:9" x14ac:dyDescent="0.25">
      <c r="B501" s="605"/>
      <c r="C501" s="606"/>
      <c r="D501" s="606"/>
      <c r="E501" s="606"/>
      <c r="F501" s="605"/>
      <c r="G501" s="605"/>
      <c r="H501" s="605"/>
      <c r="I501" s="607"/>
    </row>
    <row r="502" spans="2:9" x14ac:dyDescent="0.25">
      <c r="B502" s="605"/>
      <c r="C502" s="606"/>
      <c r="D502" s="606"/>
      <c r="E502" s="606"/>
      <c r="F502" s="605"/>
      <c r="G502" s="605"/>
      <c r="H502" s="605"/>
      <c r="I502" s="607"/>
    </row>
    <row r="503" spans="2:9" x14ac:dyDescent="0.25">
      <c r="B503" s="605"/>
      <c r="C503" s="606"/>
      <c r="D503" s="606"/>
      <c r="E503" s="606"/>
      <c r="F503" s="605"/>
      <c r="G503" s="605"/>
      <c r="H503" s="605"/>
      <c r="I503" s="607"/>
    </row>
    <row r="504" spans="2:9" x14ac:dyDescent="0.25">
      <c r="B504" s="605"/>
      <c r="C504" s="606"/>
      <c r="D504" s="606"/>
      <c r="E504" s="606"/>
      <c r="F504" s="605"/>
      <c r="G504" s="605"/>
      <c r="H504" s="605"/>
      <c r="I504" s="607"/>
    </row>
    <row r="505" spans="2:9" x14ac:dyDescent="0.25">
      <c r="B505" s="605"/>
      <c r="C505" s="606"/>
      <c r="D505" s="606"/>
      <c r="E505" s="606"/>
      <c r="F505" s="605"/>
      <c r="G505" s="605"/>
      <c r="H505" s="605"/>
      <c r="I505" s="607"/>
    </row>
    <row r="506" spans="2:9" x14ac:dyDescent="0.25">
      <c r="B506" s="605"/>
      <c r="C506" s="606"/>
      <c r="D506" s="606"/>
      <c r="E506" s="606"/>
      <c r="F506" s="605"/>
      <c r="G506" s="605"/>
      <c r="H506" s="605"/>
      <c r="I506" s="607"/>
    </row>
    <row r="507" spans="2:9" x14ac:dyDescent="0.25">
      <c r="B507" s="605"/>
      <c r="C507" s="606"/>
      <c r="D507" s="606"/>
      <c r="E507" s="606"/>
      <c r="F507" s="605"/>
      <c r="G507" s="605"/>
      <c r="H507" s="605"/>
      <c r="I507" s="607"/>
    </row>
    <row r="508" spans="2:9" x14ac:dyDescent="0.25">
      <c r="B508" s="605"/>
      <c r="C508" s="606"/>
      <c r="D508" s="606"/>
      <c r="E508" s="606"/>
      <c r="F508" s="605"/>
      <c r="G508" s="605"/>
      <c r="H508" s="605"/>
      <c r="I508" s="607"/>
    </row>
    <row r="509" spans="2:9" x14ac:dyDescent="0.25">
      <c r="B509" s="605"/>
      <c r="C509" s="606"/>
      <c r="D509" s="606"/>
      <c r="E509" s="606"/>
      <c r="F509" s="605"/>
      <c r="G509" s="605"/>
      <c r="H509" s="605"/>
      <c r="I509" s="607"/>
    </row>
    <row r="510" spans="2:9" x14ac:dyDescent="0.25">
      <c r="B510" s="605"/>
      <c r="C510" s="606"/>
      <c r="D510" s="606"/>
      <c r="E510" s="606"/>
      <c r="F510" s="605"/>
      <c r="G510" s="605"/>
      <c r="H510" s="605"/>
      <c r="I510" s="607"/>
    </row>
    <row r="511" spans="2:9" x14ac:dyDescent="0.25">
      <c r="B511" s="605"/>
      <c r="C511" s="606"/>
      <c r="D511" s="606"/>
      <c r="E511" s="606"/>
      <c r="F511" s="605"/>
      <c r="G511" s="605"/>
      <c r="H511" s="605"/>
      <c r="I511" s="607"/>
    </row>
    <row r="512" spans="2:9" x14ac:dyDescent="0.25">
      <c r="B512" s="605"/>
      <c r="C512" s="606"/>
      <c r="D512" s="606"/>
      <c r="E512" s="606"/>
      <c r="F512" s="605"/>
      <c r="G512" s="605"/>
      <c r="H512" s="605"/>
      <c r="I512" s="607"/>
    </row>
    <row r="513" spans="2:9" x14ac:dyDescent="0.25">
      <c r="B513" s="605"/>
      <c r="C513" s="606"/>
      <c r="D513" s="606"/>
      <c r="E513" s="606"/>
      <c r="F513" s="605"/>
      <c r="G513" s="605"/>
      <c r="H513" s="605"/>
      <c r="I513" s="607"/>
    </row>
    <row r="514" spans="2:9" x14ac:dyDescent="0.25">
      <c r="B514" s="605"/>
      <c r="C514" s="606"/>
      <c r="D514" s="606"/>
      <c r="E514" s="606"/>
      <c r="F514" s="605"/>
      <c r="G514" s="605"/>
      <c r="H514" s="605"/>
      <c r="I514" s="607"/>
    </row>
    <row r="515" spans="2:9" x14ac:dyDescent="0.25">
      <c r="B515" s="605"/>
      <c r="C515" s="606"/>
      <c r="D515" s="606"/>
      <c r="E515" s="606"/>
      <c r="F515" s="605"/>
      <c r="G515" s="605"/>
      <c r="H515" s="605"/>
      <c r="I515" s="607"/>
    </row>
    <row r="516" spans="2:9" x14ac:dyDescent="0.25">
      <c r="B516" s="605"/>
      <c r="C516" s="606"/>
      <c r="D516" s="606"/>
      <c r="E516" s="606"/>
      <c r="F516" s="605"/>
      <c r="G516" s="605"/>
      <c r="H516" s="605"/>
      <c r="I516" s="607"/>
    </row>
    <row r="517" spans="2:9" x14ac:dyDescent="0.25">
      <c r="B517" s="605"/>
      <c r="C517" s="606"/>
      <c r="D517" s="606"/>
      <c r="E517" s="606"/>
      <c r="F517" s="605"/>
      <c r="G517" s="605"/>
      <c r="H517" s="605"/>
      <c r="I517" s="607"/>
    </row>
    <row r="518" spans="2:9" x14ac:dyDescent="0.25">
      <c r="B518" s="605"/>
      <c r="C518" s="606"/>
      <c r="D518" s="606"/>
      <c r="E518" s="606"/>
      <c r="F518" s="605"/>
      <c r="G518" s="605"/>
      <c r="H518" s="605"/>
      <c r="I518" s="607"/>
    </row>
    <row r="519" spans="2:9" x14ac:dyDescent="0.25">
      <c r="B519" s="605"/>
      <c r="C519" s="606"/>
      <c r="D519" s="606"/>
      <c r="E519" s="606"/>
      <c r="F519" s="605"/>
      <c r="G519" s="605"/>
      <c r="H519" s="605"/>
      <c r="I519" s="607"/>
    </row>
    <row r="520" spans="2:9" x14ac:dyDescent="0.25">
      <c r="B520" s="605"/>
      <c r="C520" s="606"/>
      <c r="D520" s="606"/>
      <c r="E520" s="606"/>
      <c r="F520" s="605"/>
      <c r="G520" s="605"/>
      <c r="H520" s="605"/>
      <c r="I520" s="607"/>
    </row>
    <row r="521" spans="2:9" x14ac:dyDescent="0.25">
      <c r="B521" s="605"/>
      <c r="C521" s="606"/>
      <c r="D521" s="606"/>
      <c r="E521" s="606"/>
      <c r="F521" s="605"/>
      <c r="G521" s="605"/>
      <c r="H521" s="605"/>
      <c r="I521" s="607"/>
    </row>
    <row r="522" spans="2:9" x14ac:dyDescent="0.25">
      <c r="B522" s="605"/>
      <c r="C522" s="606"/>
      <c r="D522" s="606"/>
      <c r="E522" s="606"/>
      <c r="F522" s="605"/>
      <c r="G522" s="605"/>
      <c r="H522" s="605"/>
      <c r="I522" s="607"/>
    </row>
    <row r="523" spans="2:9" x14ac:dyDescent="0.25">
      <c r="B523" s="605"/>
      <c r="C523" s="606"/>
      <c r="D523" s="606"/>
      <c r="E523" s="606"/>
      <c r="F523" s="605"/>
      <c r="G523" s="605"/>
      <c r="H523" s="605"/>
      <c r="I523" s="607"/>
    </row>
    <row r="524" spans="2:9" x14ac:dyDescent="0.25">
      <c r="B524" s="605"/>
      <c r="C524" s="606"/>
      <c r="D524" s="606"/>
      <c r="E524" s="606"/>
      <c r="F524" s="605"/>
      <c r="G524" s="605"/>
      <c r="H524" s="605"/>
      <c r="I524" s="607"/>
    </row>
    <row r="525" spans="2:9" x14ac:dyDescent="0.25">
      <c r="B525" s="605"/>
      <c r="C525" s="606"/>
      <c r="D525" s="606"/>
      <c r="E525" s="606"/>
      <c r="F525" s="605"/>
      <c r="G525" s="605"/>
      <c r="H525" s="605"/>
      <c r="I525" s="607"/>
    </row>
    <row r="526" spans="2:9" x14ac:dyDescent="0.25">
      <c r="B526" s="605"/>
      <c r="C526" s="606"/>
      <c r="D526" s="606"/>
      <c r="E526" s="606"/>
      <c r="F526" s="605"/>
      <c r="G526" s="605"/>
      <c r="H526" s="605"/>
      <c r="I526" s="607"/>
    </row>
    <row r="527" spans="2:9" x14ac:dyDescent="0.25">
      <c r="B527" s="605"/>
      <c r="C527" s="606"/>
      <c r="D527" s="606"/>
      <c r="E527" s="606"/>
      <c r="F527" s="605"/>
      <c r="G527" s="605"/>
      <c r="H527" s="605"/>
      <c r="I527" s="607"/>
    </row>
    <row r="528" spans="2:9" x14ac:dyDescent="0.25">
      <c r="B528" s="605"/>
      <c r="C528" s="606"/>
      <c r="D528" s="606"/>
      <c r="E528" s="606"/>
      <c r="F528" s="605"/>
      <c r="G528" s="605"/>
      <c r="H528" s="605"/>
      <c r="I528" s="607"/>
    </row>
    <row r="529" spans="2:9" x14ac:dyDescent="0.25">
      <c r="B529" s="605"/>
      <c r="C529" s="606"/>
      <c r="D529" s="606"/>
      <c r="E529" s="606"/>
      <c r="F529" s="605"/>
      <c r="G529" s="605"/>
      <c r="H529" s="605"/>
      <c r="I529" s="607"/>
    </row>
    <row r="530" spans="2:9" x14ac:dyDescent="0.25">
      <c r="B530" s="605"/>
      <c r="C530" s="606"/>
      <c r="D530" s="606"/>
      <c r="E530" s="606"/>
      <c r="F530" s="605"/>
      <c r="G530" s="605"/>
      <c r="H530" s="605"/>
      <c r="I530" s="607"/>
    </row>
    <row r="531" spans="2:9" x14ac:dyDescent="0.25">
      <c r="B531" s="605"/>
      <c r="C531" s="606"/>
      <c r="D531" s="606"/>
      <c r="E531" s="606"/>
      <c r="F531" s="605"/>
      <c r="G531" s="605"/>
      <c r="H531" s="605"/>
      <c r="I531" s="607"/>
    </row>
    <row r="532" spans="2:9" x14ac:dyDescent="0.25">
      <c r="B532" s="605"/>
      <c r="C532" s="606"/>
      <c r="D532" s="606"/>
      <c r="E532" s="606"/>
      <c r="F532" s="605"/>
      <c r="G532" s="605"/>
      <c r="H532" s="605"/>
      <c r="I532" s="607"/>
    </row>
    <row r="533" spans="2:9" x14ac:dyDescent="0.25">
      <c r="B533" s="605"/>
      <c r="C533" s="606"/>
      <c r="D533" s="606"/>
      <c r="E533" s="606"/>
      <c r="F533" s="605"/>
      <c r="G533" s="605"/>
      <c r="H533" s="605"/>
      <c r="I533" s="607"/>
    </row>
    <row r="534" spans="2:9" x14ac:dyDescent="0.25">
      <c r="B534" s="605"/>
      <c r="C534" s="606"/>
      <c r="D534" s="606"/>
      <c r="E534" s="606"/>
      <c r="F534" s="605"/>
      <c r="G534" s="605"/>
      <c r="H534" s="605"/>
      <c r="I534" s="607"/>
    </row>
    <row r="535" spans="2:9" x14ac:dyDescent="0.25">
      <c r="B535" s="605"/>
      <c r="C535" s="606"/>
      <c r="D535" s="606"/>
      <c r="E535" s="606"/>
      <c r="F535" s="605"/>
      <c r="G535" s="605"/>
      <c r="H535" s="605"/>
      <c r="I535" s="607"/>
    </row>
    <row r="536" spans="2:9" x14ac:dyDescent="0.25">
      <c r="B536" s="605"/>
      <c r="C536" s="606"/>
      <c r="D536" s="606"/>
      <c r="E536" s="606"/>
      <c r="F536" s="605"/>
      <c r="G536" s="605"/>
      <c r="H536" s="605"/>
      <c r="I536" s="607"/>
    </row>
    <row r="537" spans="2:9" x14ac:dyDescent="0.25">
      <c r="B537" s="605"/>
      <c r="C537" s="606"/>
      <c r="D537" s="606"/>
      <c r="E537" s="606"/>
      <c r="F537" s="605"/>
      <c r="G537" s="605"/>
      <c r="H537" s="605"/>
      <c r="I537" s="607"/>
    </row>
    <row r="538" spans="2:9" x14ac:dyDescent="0.25">
      <c r="B538" s="605"/>
      <c r="C538" s="606"/>
      <c r="D538" s="606"/>
      <c r="E538" s="606"/>
      <c r="F538" s="605"/>
      <c r="G538" s="605"/>
      <c r="H538" s="605"/>
      <c r="I538" s="607"/>
    </row>
    <row r="539" spans="2:9" x14ac:dyDescent="0.25">
      <c r="B539" s="605"/>
      <c r="C539" s="606"/>
      <c r="D539" s="606"/>
      <c r="E539" s="606"/>
      <c r="F539" s="605"/>
      <c r="G539" s="605"/>
      <c r="H539" s="605"/>
      <c r="I539" s="607"/>
    </row>
    <row r="540" spans="2:9" x14ac:dyDescent="0.25">
      <c r="B540" s="605"/>
      <c r="C540" s="606"/>
      <c r="D540" s="606"/>
      <c r="E540" s="606"/>
      <c r="F540" s="605"/>
      <c r="G540" s="605"/>
      <c r="H540" s="605"/>
      <c r="I540" s="607"/>
    </row>
    <row r="541" spans="2:9" x14ac:dyDescent="0.25">
      <c r="B541" s="605"/>
      <c r="C541" s="606"/>
      <c r="D541" s="606"/>
      <c r="E541" s="606"/>
      <c r="F541" s="605"/>
      <c r="G541" s="605"/>
      <c r="H541" s="605"/>
      <c r="I541" s="607"/>
    </row>
    <row r="542" spans="2:9" x14ac:dyDescent="0.25">
      <c r="B542" s="605"/>
      <c r="C542" s="606"/>
      <c r="D542" s="606"/>
      <c r="E542" s="606"/>
      <c r="F542" s="605"/>
      <c r="G542" s="605"/>
      <c r="H542" s="605"/>
      <c r="I542" s="607"/>
    </row>
    <row r="543" spans="2:9" x14ac:dyDescent="0.25">
      <c r="B543" s="605"/>
      <c r="C543" s="606"/>
      <c r="D543" s="606"/>
      <c r="E543" s="606"/>
      <c r="F543" s="605"/>
      <c r="G543" s="605"/>
      <c r="H543" s="605"/>
      <c r="I543" s="607"/>
    </row>
    <row r="544" spans="2:9" x14ac:dyDescent="0.25">
      <c r="B544" s="605"/>
      <c r="C544" s="606"/>
      <c r="D544" s="606"/>
      <c r="E544" s="606"/>
      <c r="F544" s="605"/>
      <c r="G544" s="605"/>
      <c r="H544" s="605"/>
      <c r="I544" s="607"/>
    </row>
    <row r="545" spans="2:9" x14ac:dyDescent="0.25">
      <c r="B545" s="605"/>
      <c r="C545" s="606"/>
      <c r="D545" s="606"/>
      <c r="E545" s="606"/>
      <c r="F545" s="605"/>
      <c r="G545" s="605"/>
      <c r="H545" s="605"/>
      <c r="I545" s="607"/>
    </row>
    <row r="546" spans="2:9" x14ac:dyDescent="0.25">
      <c r="B546" s="605"/>
      <c r="C546" s="606"/>
      <c r="D546" s="606"/>
      <c r="E546" s="606"/>
      <c r="F546" s="605"/>
      <c r="G546" s="605"/>
      <c r="H546" s="605"/>
      <c r="I546" s="607"/>
    </row>
    <row r="547" spans="2:9" x14ac:dyDescent="0.25">
      <c r="B547" s="605"/>
      <c r="C547" s="606"/>
      <c r="D547" s="606"/>
      <c r="E547" s="606"/>
      <c r="F547" s="605"/>
      <c r="G547" s="605"/>
      <c r="H547" s="605"/>
      <c r="I547" s="607"/>
    </row>
    <row r="548" spans="2:9" x14ac:dyDescent="0.25">
      <c r="B548" s="605"/>
      <c r="C548" s="606"/>
      <c r="D548" s="606"/>
      <c r="E548" s="606"/>
      <c r="F548" s="605"/>
      <c r="G548" s="605"/>
      <c r="H548" s="605"/>
      <c r="I548" s="607"/>
    </row>
    <row r="549" spans="2:9" x14ac:dyDescent="0.25">
      <c r="B549" s="605"/>
      <c r="C549" s="606"/>
      <c r="D549" s="606"/>
      <c r="E549" s="606"/>
      <c r="F549" s="605"/>
      <c r="G549" s="605"/>
      <c r="H549" s="605"/>
      <c r="I549" s="607"/>
    </row>
    <row r="550" spans="2:9" x14ac:dyDescent="0.25">
      <c r="B550" s="605"/>
      <c r="C550" s="606"/>
      <c r="D550" s="606"/>
      <c r="E550" s="606"/>
      <c r="F550" s="605"/>
      <c r="G550" s="605"/>
      <c r="H550" s="605"/>
      <c r="I550" s="607"/>
    </row>
    <row r="551" spans="2:9" x14ac:dyDescent="0.25">
      <c r="B551" s="605"/>
      <c r="C551" s="606"/>
      <c r="D551" s="606"/>
      <c r="E551" s="606"/>
      <c r="F551" s="605"/>
      <c r="G551" s="605"/>
      <c r="H551" s="605"/>
      <c r="I551" s="607"/>
    </row>
    <row r="552" spans="2:9" x14ac:dyDescent="0.25">
      <c r="B552" s="605"/>
      <c r="C552" s="606"/>
      <c r="D552" s="606"/>
      <c r="E552" s="606"/>
      <c r="F552" s="605"/>
      <c r="G552" s="605"/>
      <c r="H552" s="605"/>
      <c r="I552" s="607"/>
    </row>
    <row r="553" spans="2:9" x14ac:dyDescent="0.25">
      <c r="B553" s="605"/>
      <c r="C553" s="606"/>
      <c r="D553" s="606"/>
      <c r="E553" s="606"/>
      <c r="F553" s="605"/>
      <c r="G553" s="605"/>
      <c r="H553" s="605"/>
      <c r="I553" s="607"/>
    </row>
    <row r="554" spans="2:9" x14ac:dyDescent="0.25">
      <c r="B554" s="605"/>
      <c r="C554" s="606"/>
      <c r="D554" s="606"/>
      <c r="E554" s="606"/>
      <c r="F554" s="605"/>
      <c r="G554" s="605"/>
      <c r="H554" s="605"/>
      <c r="I554" s="607"/>
    </row>
    <row r="555" spans="2:9" x14ac:dyDescent="0.25">
      <c r="B555" s="605"/>
      <c r="C555" s="606"/>
      <c r="D555" s="606"/>
      <c r="E555" s="606"/>
      <c r="F555" s="605"/>
      <c r="G555" s="605"/>
      <c r="H555" s="605"/>
      <c r="I555" s="607"/>
    </row>
    <row r="556" spans="2:9" x14ac:dyDescent="0.25">
      <c r="B556" s="605"/>
      <c r="C556" s="606"/>
      <c r="D556" s="606"/>
      <c r="E556" s="606"/>
      <c r="F556" s="605"/>
      <c r="G556" s="605"/>
      <c r="H556" s="605"/>
      <c r="I556" s="607"/>
    </row>
    <row r="557" spans="2:9" x14ac:dyDescent="0.25">
      <c r="B557" s="605"/>
      <c r="C557" s="606"/>
      <c r="D557" s="606"/>
      <c r="E557" s="606"/>
      <c r="F557" s="605"/>
      <c r="G557" s="605"/>
      <c r="H557" s="605"/>
      <c r="I557" s="607"/>
    </row>
    <row r="558" spans="2:9" x14ac:dyDescent="0.25">
      <c r="B558" s="605"/>
      <c r="C558" s="606"/>
      <c r="D558" s="606"/>
      <c r="E558" s="606"/>
      <c r="F558" s="605"/>
      <c r="G558" s="605"/>
      <c r="H558" s="605"/>
      <c r="I558" s="607"/>
    </row>
    <row r="559" spans="2:9" x14ac:dyDescent="0.25">
      <c r="B559" s="605"/>
      <c r="C559" s="606"/>
      <c r="D559" s="606"/>
      <c r="E559" s="606"/>
      <c r="F559" s="605"/>
      <c r="G559" s="605"/>
      <c r="H559" s="605"/>
      <c r="I559" s="607"/>
    </row>
    <row r="560" spans="2:9" x14ac:dyDescent="0.25">
      <c r="B560" s="605"/>
      <c r="C560" s="606"/>
      <c r="D560" s="606"/>
      <c r="E560" s="606"/>
      <c r="F560" s="605"/>
      <c r="G560" s="605"/>
      <c r="H560" s="605"/>
      <c r="I560" s="607"/>
    </row>
    <row r="561" spans="2:9" x14ac:dyDescent="0.25">
      <c r="B561" s="605"/>
      <c r="C561" s="606"/>
      <c r="D561" s="606"/>
      <c r="E561" s="606"/>
      <c r="F561" s="605"/>
      <c r="G561" s="605"/>
      <c r="H561" s="605"/>
      <c r="I561" s="607"/>
    </row>
    <row r="562" spans="2:9" x14ac:dyDescent="0.25">
      <c r="B562" s="605"/>
      <c r="C562" s="606"/>
      <c r="D562" s="606"/>
      <c r="E562" s="606"/>
      <c r="F562" s="605"/>
      <c r="G562" s="605"/>
      <c r="H562" s="605"/>
      <c r="I562" s="607"/>
    </row>
    <row r="563" spans="2:9" x14ac:dyDescent="0.25">
      <c r="B563" s="605"/>
      <c r="C563" s="606"/>
      <c r="D563" s="606"/>
      <c r="E563" s="606"/>
      <c r="F563" s="605"/>
      <c r="G563" s="605"/>
      <c r="H563" s="605"/>
      <c r="I563" s="607"/>
    </row>
    <row r="564" spans="2:9" x14ac:dyDescent="0.25">
      <c r="B564" s="605"/>
      <c r="C564" s="606"/>
      <c r="D564" s="606"/>
      <c r="E564" s="606"/>
      <c r="F564" s="605"/>
      <c r="G564" s="605"/>
      <c r="H564" s="605"/>
      <c r="I564" s="607"/>
    </row>
    <row r="565" spans="2:9" x14ac:dyDescent="0.25">
      <c r="B565" s="605"/>
      <c r="C565" s="606"/>
      <c r="D565" s="606"/>
      <c r="E565" s="606"/>
      <c r="F565" s="605"/>
      <c r="G565" s="605"/>
      <c r="H565" s="605"/>
      <c r="I565" s="607"/>
    </row>
    <row r="566" spans="2:9" x14ac:dyDescent="0.25">
      <c r="B566" s="605"/>
      <c r="C566" s="606"/>
      <c r="D566" s="606"/>
      <c r="E566" s="606"/>
      <c r="F566" s="605"/>
      <c r="G566" s="605"/>
      <c r="H566" s="605"/>
      <c r="I566" s="607"/>
    </row>
    <row r="567" spans="2:9" x14ac:dyDescent="0.25">
      <c r="B567" s="605"/>
      <c r="C567" s="606"/>
      <c r="D567" s="606"/>
      <c r="E567" s="606"/>
      <c r="F567" s="605"/>
      <c r="G567" s="605"/>
      <c r="H567" s="605"/>
      <c r="I567" s="607"/>
    </row>
    <row r="568" spans="2:9" x14ac:dyDescent="0.25">
      <c r="B568" s="605"/>
      <c r="C568" s="606"/>
      <c r="D568" s="606"/>
      <c r="E568" s="606"/>
      <c r="F568" s="605"/>
      <c r="G568" s="605"/>
      <c r="H568" s="605"/>
      <c r="I568" s="607"/>
    </row>
    <row r="569" spans="2:9" x14ac:dyDescent="0.25">
      <c r="B569" s="605"/>
      <c r="C569" s="606"/>
      <c r="D569" s="606"/>
      <c r="E569" s="606"/>
      <c r="F569" s="605"/>
      <c r="G569" s="605"/>
      <c r="H569" s="605"/>
      <c r="I569" s="607"/>
    </row>
    <row r="570" spans="2:9" x14ac:dyDescent="0.25">
      <c r="B570" s="605"/>
      <c r="C570" s="606"/>
      <c r="D570" s="606"/>
      <c r="E570" s="606"/>
      <c r="F570" s="605"/>
      <c r="G570" s="605"/>
      <c r="H570" s="605"/>
      <c r="I570" s="607"/>
    </row>
    <row r="571" spans="2:9" x14ac:dyDescent="0.25">
      <c r="B571" s="605"/>
      <c r="C571" s="606"/>
      <c r="D571" s="606"/>
      <c r="E571" s="606"/>
      <c r="F571" s="605"/>
      <c r="G571" s="605"/>
      <c r="H571" s="605"/>
      <c r="I571" s="607"/>
    </row>
    <row r="572" spans="2:9" x14ac:dyDescent="0.25">
      <c r="B572" s="605"/>
      <c r="C572" s="606"/>
      <c r="D572" s="606"/>
      <c r="E572" s="606"/>
      <c r="F572" s="605"/>
      <c r="G572" s="605"/>
      <c r="H572" s="605"/>
      <c r="I572" s="607"/>
    </row>
    <row r="573" spans="2:9" x14ac:dyDescent="0.25">
      <c r="B573" s="605"/>
      <c r="C573" s="606"/>
      <c r="D573" s="606"/>
      <c r="E573" s="606"/>
      <c r="F573" s="605"/>
      <c r="G573" s="605"/>
      <c r="H573" s="605"/>
      <c r="I573" s="607"/>
    </row>
    <row r="574" spans="2:9" x14ac:dyDescent="0.25">
      <c r="B574" s="605"/>
      <c r="C574" s="606"/>
      <c r="D574" s="606"/>
      <c r="E574" s="606"/>
      <c r="F574" s="605"/>
      <c r="G574" s="605"/>
      <c r="H574" s="605"/>
      <c r="I574" s="607"/>
    </row>
    <row r="575" spans="2:9" x14ac:dyDescent="0.25">
      <c r="B575" s="605"/>
      <c r="C575" s="606"/>
      <c r="D575" s="606"/>
      <c r="E575" s="606"/>
      <c r="F575" s="605"/>
      <c r="G575" s="605"/>
      <c r="H575" s="605"/>
      <c r="I575" s="607"/>
    </row>
    <row r="576" spans="2:9" x14ac:dyDescent="0.25">
      <c r="B576" s="605"/>
      <c r="C576" s="606"/>
      <c r="D576" s="606"/>
      <c r="E576" s="606"/>
      <c r="F576" s="605"/>
      <c r="G576" s="605"/>
      <c r="H576" s="605"/>
      <c r="I576" s="607"/>
    </row>
    <row r="577" spans="2:9" x14ac:dyDescent="0.25">
      <c r="B577" s="605"/>
      <c r="C577" s="606"/>
      <c r="D577" s="606"/>
      <c r="E577" s="606"/>
      <c r="F577" s="605"/>
      <c r="G577" s="605"/>
      <c r="H577" s="605"/>
      <c r="I577" s="607"/>
    </row>
    <row r="578" spans="2:9" x14ac:dyDescent="0.25">
      <c r="B578" s="605"/>
      <c r="C578" s="606"/>
      <c r="D578" s="606"/>
      <c r="E578" s="606"/>
      <c r="F578" s="605"/>
      <c r="G578" s="605"/>
      <c r="H578" s="605"/>
      <c r="I578" s="607"/>
    </row>
    <row r="579" spans="2:9" x14ac:dyDescent="0.25">
      <c r="B579" s="605"/>
      <c r="C579" s="606"/>
      <c r="D579" s="606"/>
      <c r="E579" s="606"/>
      <c r="F579" s="605"/>
      <c r="G579" s="605"/>
      <c r="H579" s="605"/>
      <c r="I579" s="607"/>
    </row>
    <row r="580" spans="2:9" x14ac:dyDescent="0.25">
      <c r="B580" s="605"/>
      <c r="C580" s="606"/>
      <c r="D580" s="606"/>
      <c r="E580" s="606"/>
      <c r="F580" s="605"/>
      <c r="G580" s="605"/>
      <c r="H580" s="605"/>
      <c r="I580" s="607"/>
    </row>
    <row r="581" spans="2:9" x14ac:dyDescent="0.25">
      <c r="B581" s="605"/>
      <c r="C581" s="606"/>
      <c r="D581" s="606"/>
      <c r="E581" s="606"/>
      <c r="F581" s="605"/>
      <c r="G581" s="605"/>
      <c r="H581" s="605"/>
      <c r="I581" s="607"/>
    </row>
    <row r="582" spans="2:9" x14ac:dyDescent="0.25">
      <c r="B582" s="605"/>
      <c r="C582" s="606"/>
      <c r="D582" s="606"/>
      <c r="E582" s="606"/>
      <c r="F582" s="605"/>
      <c r="G582" s="605"/>
      <c r="H582" s="605"/>
      <c r="I582" s="607"/>
    </row>
    <row r="583" spans="2:9" x14ac:dyDescent="0.25">
      <c r="B583" s="605"/>
      <c r="C583" s="606"/>
      <c r="D583" s="606"/>
      <c r="E583" s="606"/>
      <c r="F583" s="605"/>
      <c r="G583" s="605"/>
      <c r="H583" s="605"/>
      <c r="I583" s="607"/>
    </row>
    <row r="584" spans="2:9" x14ac:dyDescent="0.25">
      <c r="B584" s="605"/>
      <c r="C584" s="606"/>
      <c r="D584" s="606"/>
      <c r="E584" s="606"/>
      <c r="F584" s="605"/>
      <c r="G584" s="605"/>
      <c r="H584" s="605"/>
      <c r="I584" s="607"/>
    </row>
    <row r="585" spans="2:9" x14ac:dyDescent="0.25">
      <c r="B585" s="605"/>
      <c r="C585" s="606"/>
      <c r="D585" s="606"/>
      <c r="E585" s="606"/>
      <c r="F585" s="605"/>
      <c r="G585" s="605"/>
      <c r="H585" s="605"/>
      <c r="I585" s="607"/>
    </row>
    <row r="586" spans="2:9" x14ac:dyDescent="0.25">
      <c r="B586" s="605"/>
      <c r="C586" s="606"/>
      <c r="D586" s="606"/>
      <c r="E586" s="606"/>
      <c r="F586" s="605"/>
      <c r="G586" s="605"/>
      <c r="H586" s="605"/>
      <c r="I586" s="607"/>
    </row>
    <row r="587" spans="2:9" x14ac:dyDescent="0.25">
      <c r="B587" s="605"/>
      <c r="C587" s="606"/>
      <c r="D587" s="606"/>
      <c r="E587" s="606"/>
      <c r="F587" s="605"/>
      <c r="G587" s="605"/>
      <c r="H587" s="605"/>
      <c r="I587" s="607"/>
    </row>
    <row r="588" spans="2:9" x14ac:dyDescent="0.25">
      <c r="B588" s="605"/>
      <c r="C588" s="606"/>
      <c r="D588" s="606"/>
      <c r="E588" s="606"/>
      <c r="F588" s="605"/>
      <c r="G588" s="605"/>
      <c r="H588" s="605"/>
      <c r="I588" s="607"/>
    </row>
    <row r="589" spans="2:9" x14ac:dyDescent="0.25">
      <c r="B589" s="605"/>
      <c r="C589" s="606"/>
      <c r="D589" s="606"/>
      <c r="E589" s="606"/>
      <c r="F589" s="605"/>
      <c r="G589" s="605"/>
      <c r="H589" s="605"/>
      <c r="I589" s="607"/>
    </row>
    <row r="590" spans="2:9" x14ac:dyDescent="0.25">
      <c r="B590" s="605"/>
      <c r="C590" s="606"/>
      <c r="D590" s="606"/>
      <c r="E590" s="606"/>
      <c r="F590" s="605"/>
      <c r="G590" s="605"/>
      <c r="H590" s="605"/>
      <c r="I590" s="607"/>
    </row>
    <row r="591" spans="2:9" x14ac:dyDescent="0.25">
      <c r="B591" s="605"/>
      <c r="C591" s="606"/>
      <c r="D591" s="606"/>
      <c r="E591" s="606"/>
      <c r="F591" s="605"/>
      <c r="G591" s="605"/>
      <c r="H591" s="605"/>
      <c r="I591" s="607"/>
    </row>
    <row r="592" spans="2:9" x14ac:dyDescent="0.25">
      <c r="B592" s="605"/>
      <c r="C592" s="606"/>
      <c r="D592" s="606"/>
      <c r="E592" s="606"/>
      <c r="F592" s="605"/>
      <c r="G592" s="605"/>
      <c r="H592" s="605"/>
      <c r="I592" s="607"/>
    </row>
    <row r="593" spans="2:9" x14ac:dyDescent="0.25">
      <c r="B593" s="605"/>
      <c r="C593" s="606"/>
      <c r="D593" s="606"/>
      <c r="E593" s="606"/>
      <c r="F593" s="605"/>
      <c r="G593" s="605"/>
      <c r="H593" s="605"/>
      <c r="I593" s="607"/>
    </row>
    <row r="594" spans="2:9" x14ac:dyDescent="0.25">
      <c r="B594" s="605"/>
      <c r="C594" s="606"/>
      <c r="D594" s="606"/>
      <c r="E594" s="606"/>
      <c r="F594" s="605"/>
      <c r="G594" s="605"/>
      <c r="H594" s="605"/>
      <c r="I594" s="607"/>
    </row>
    <row r="595" spans="2:9" x14ac:dyDescent="0.25">
      <c r="B595" s="605"/>
      <c r="C595" s="606"/>
      <c r="D595" s="606"/>
      <c r="E595" s="606"/>
      <c r="F595" s="605"/>
      <c r="G595" s="605"/>
      <c r="H595" s="605"/>
      <c r="I595" s="607"/>
    </row>
    <row r="596" spans="2:9" x14ac:dyDescent="0.25">
      <c r="B596" s="605"/>
      <c r="C596" s="606"/>
      <c r="D596" s="606"/>
      <c r="E596" s="606"/>
      <c r="F596" s="605"/>
      <c r="G596" s="605"/>
      <c r="H596" s="605"/>
      <c r="I596" s="607"/>
    </row>
    <row r="597" spans="2:9" x14ac:dyDescent="0.25">
      <c r="B597" s="605"/>
      <c r="C597" s="606"/>
      <c r="D597" s="606"/>
      <c r="E597" s="606"/>
      <c r="F597" s="605"/>
      <c r="G597" s="605"/>
      <c r="H597" s="605"/>
      <c r="I597" s="607"/>
    </row>
    <row r="598" spans="2:9" x14ac:dyDescent="0.25">
      <c r="B598" s="605"/>
      <c r="C598" s="606"/>
      <c r="D598" s="606"/>
      <c r="E598" s="606"/>
      <c r="F598" s="605"/>
      <c r="G598" s="605"/>
      <c r="H598" s="605"/>
      <c r="I598" s="607"/>
    </row>
    <row r="599" spans="2:9" x14ac:dyDescent="0.25">
      <c r="B599" s="605"/>
      <c r="C599" s="606"/>
      <c r="D599" s="606"/>
      <c r="E599" s="606"/>
      <c r="F599" s="605"/>
      <c r="G599" s="605"/>
      <c r="H599" s="605"/>
      <c r="I599" s="607"/>
    </row>
    <row r="600" spans="2:9" x14ac:dyDescent="0.25">
      <c r="B600" s="605"/>
      <c r="C600" s="606"/>
      <c r="D600" s="606"/>
      <c r="E600" s="606"/>
      <c r="F600" s="605"/>
      <c r="G600" s="605"/>
      <c r="H600" s="605"/>
      <c r="I600" s="607"/>
    </row>
    <row r="601" spans="2:9" x14ac:dyDescent="0.25">
      <c r="B601" s="605"/>
      <c r="C601" s="606"/>
      <c r="D601" s="606"/>
      <c r="E601" s="606"/>
      <c r="F601" s="605"/>
      <c r="G601" s="605"/>
      <c r="H601" s="605"/>
      <c r="I601" s="607"/>
    </row>
    <row r="602" spans="2:9" x14ac:dyDescent="0.25">
      <c r="B602" s="605"/>
      <c r="C602" s="606"/>
      <c r="D602" s="606"/>
      <c r="E602" s="606"/>
      <c r="F602" s="605"/>
      <c r="G602" s="605"/>
      <c r="H602" s="605"/>
      <c r="I602" s="607"/>
    </row>
    <row r="603" spans="2:9" x14ac:dyDescent="0.25">
      <c r="B603" s="605"/>
      <c r="C603" s="606"/>
      <c r="D603" s="606"/>
      <c r="E603" s="606"/>
      <c r="F603" s="605"/>
      <c r="G603" s="605"/>
      <c r="H603" s="605"/>
      <c r="I603" s="607"/>
    </row>
    <row r="604" spans="2:9" x14ac:dyDescent="0.25">
      <c r="B604" s="605"/>
      <c r="C604" s="606"/>
      <c r="D604" s="606"/>
      <c r="E604" s="606"/>
      <c r="F604" s="605"/>
      <c r="G604" s="605"/>
      <c r="H604" s="605"/>
      <c r="I604" s="607"/>
    </row>
    <row r="605" spans="2:9" x14ac:dyDescent="0.25">
      <c r="B605" s="605"/>
      <c r="C605" s="606"/>
      <c r="D605" s="606"/>
      <c r="E605" s="606"/>
      <c r="F605" s="605"/>
      <c r="G605" s="605"/>
      <c r="H605" s="605"/>
      <c r="I605" s="607"/>
    </row>
    <row r="606" spans="2:9" x14ac:dyDescent="0.25">
      <c r="B606" s="605"/>
      <c r="C606" s="606"/>
      <c r="D606" s="606"/>
      <c r="E606" s="606"/>
      <c r="F606" s="605"/>
      <c r="G606" s="605"/>
      <c r="H606" s="605"/>
      <c r="I606" s="607"/>
    </row>
    <row r="607" spans="2:9" x14ac:dyDescent="0.25">
      <c r="B607" s="605"/>
      <c r="C607" s="606"/>
      <c r="D607" s="606"/>
      <c r="E607" s="606"/>
      <c r="F607" s="605"/>
      <c r="G607" s="605"/>
      <c r="H607" s="605"/>
      <c r="I607" s="607"/>
    </row>
    <row r="608" spans="2:9" x14ac:dyDescent="0.25">
      <c r="B608" s="605"/>
      <c r="C608" s="606"/>
      <c r="D608" s="606"/>
      <c r="E608" s="606"/>
      <c r="F608" s="605"/>
      <c r="G608" s="605"/>
      <c r="H608" s="605"/>
      <c r="I608" s="607"/>
    </row>
    <row r="609" spans="2:9" x14ac:dyDescent="0.25">
      <c r="B609" s="605"/>
      <c r="C609" s="606"/>
      <c r="D609" s="606"/>
      <c r="E609" s="606"/>
      <c r="F609" s="605"/>
      <c r="G609" s="605"/>
      <c r="H609" s="605"/>
      <c r="I609" s="607"/>
    </row>
    <row r="610" spans="2:9" x14ac:dyDescent="0.25">
      <c r="B610" s="605"/>
      <c r="C610" s="606"/>
      <c r="D610" s="606"/>
      <c r="E610" s="606"/>
      <c r="F610" s="605"/>
      <c r="G610" s="605"/>
      <c r="H610" s="605"/>
      <c r="I610" s="607"/>
    </row>
    <row r="611" spans="2:9" x14ac:dyDescent="0.25">
      <c r="B611" s="605"/>
      <c r="C611" s="606"/>
      <c r="D611" s="606"/>
      <c r="E611" s="606"/>
      <c r="F611" s="605"/>
      <c r="G611" s="605"/>
      <c r="H611" s="605"/>
      <c r="I611" s="607"/>
    </row>
    <row r="612" spans="2:9" x14ac:dyDescent="0.25">
      <c r="B612" s="605"/>
      <c r="C612" s="606"/>
      <c r="D612" s="606"/>
      <c r="E612" s="606"/>
      <c r="F612" s="605"/>
      <c r="G612" s="605"/>
      <c r="H612" s="605"/>
      <c r="I612" s="607"/>
    </row>
    <row r="613" spans="2:9" x14ac:dyDescent="0.25">
      <c r="B613" s="605"/>
      <c r="C613" s="606"/>
      <c r="D613" s="606"/>
      <c r="E613" s="606"/>
      <c r="F613" s="605"/>
      <c r="G613" s="605"/>
      <c r="H613" s="605"/>
      <c r="I613" s="607"/>
    </row>
    <row r="614" spans="2:9" x14ac:dyDescent="0.25">
      <c r="B614" s="605"/>
      <c r="C614" s="606"/>
      <c r="D614" s="606"/>
      <c r="E614" s="606"/>
      <c r="F614" s="605"/>
      <c r="G614" s="605"/>
      <c r="H614" s="605"/>
      <c r="I614" s="607"/>
    </row>
    <row r="615" spans="2:9" x14ac:dyDescent="0.25">
      <c r="B615" s="605"/>
      <c r="C615" s="606"/>
      <c r="D615" s="606"/>
      <c r="E615" s="606"/>
      <c r="F615" s="605"/>
      <c r="G615" s="605"/>
      <c r="H615" s="605"/>
      <c r="I615" s="607"/>
    </row>
    <row r="616" spans="2:9" x14ac:dyDescent="0.25">
      <c r="B616" s="605"/>
      <c r="C616" s="606"/>
      <c r="D616" s="606"/>
      <c r="E616" s="606"/>
      <c r="F616" s="605"/>
      <c r="G616" s="605"/>
      <c r="H616" s="605"/>
      <c r="I616" s="607"/>
    </row>
    <row r="617" spans="2:9" x14ac:dyDescent="0.25">
      <c r="B617" s="605"/>
      <c r="C617" s="606"/>
      <c r="D617" s="606"/>
      <c r="E617" s="606"/>
      <c r="F617" s="605"/>
      <c r="G617" s="605"/>
      <c r="H617" s="605"/>
      <c r="I617" s="607"/>
    </row>
    <row r="618" spans="2:9" x14ac:dyDescent="0.25">
      <c r="B618" s="605"/>
      <c r="C618" s="606"/>
      <c r="D618" s="606"/>
      <c r="E618" s="606"/>
      <c r="F618" s="605"/>
      <c r="G618" s="605"/>
      <c r="H618" s="605"/>
      <c r="I618" s="607"/>
    </row>
    <row r="619" spans="2:9" x14ac:dyDescent="0.25">
      <c r="B619" s="605"/>
      <c r="C619" s="606"/>
      <c r="D619" s="606"/>
      <c r="E619" s="606"/>
      <c r="F619" s="605"/>
      <c r="G619" s="605"/>
      <c r="H619" s="605"/>
      <c r="I619" s="607"/>
    </row>
    <row r="620" spans="2:9" x14ac:dyDescent="0.25">
      <c r="B620" s="605"/>
      <c r="C620" s="606"/>
      <c r="D620" s="606"/>
      <c r="E620" s="606"/>
      <c r="F620" s="605"/>
      <c r="G620" s="605"/>
      <c r="H620" s="605"/>
      <c r="I620" s="607"/>
    </row>
    <row r="621" spans="2:9" x14ac:dyDescent="0.25">
      <c r="B621" s="605"/>
      <c r="C621" s="606"/>
      <c r="D621" s="606"/>
      <c r="E621" s="606"/>
      <c r="F621" s="605"/>
      <c r="G621" s="605"/>
      <c r="H621" s="605"/>
      <c r="I621" s="607"/>
    </row>
    <row r="622" spans="2:9" x14ac:dyDescent="0.25">
      <c r="B622" s="605"/>
      <c r="C622" s="606"/>
      <c r="D622" s="606"/>
      <c r="E622" s="606"/>
      <c r="F622" s="605"/>
      <c r="G622" s="605"/>
      <c r="H622" s="605"/>
      <c r="I622" s="607"/>
    </row>
    <row r="623" spans="2:9" x14ac:dyDescent="0.25">
      <c r="B623" s="605"/>
      <c r="C623" s="606"/>
      <c r="D623" s="606"/>
      <c r="E623" s="606"/>
      <c r="F623" s="605"/>
      <c r="G623" s="605"/>
      <c r="H623" s="605"/>
      <c r="I623" s="607"/>
    </row>
    <row r="624" spans="2:9" x14ac:dyDescent="0.25">
      <c r="B624" s="605"/>
      <c r="C624" s="606"/>
      <c r="D624" s="606"/>
      <c r="E624" s="606"/>
      <c r="F624" s="605"/>
      <c r="G624" s="605"/>
      <c r="H624" s="605"/>
      <c r="I624" s="607"/>
    </row>
    <row r="625" spans="2:9" x14ac:dyDescent="0.25">
      <c r="B625" s="605"/>
      <c r="C625" s="606"/>
      <c r="D625" s="606"/>
      <c r="E625" s="606"/>
      <c r="F625" s="605"/>
      <c r="G625" s="605"/>
      <c r="H625" s="605"/>
      <c r="I625" s="607"/>
    </row>
    <row r="626" spans="2:9" x14ac:dyDescent="0.25">
      <c r="B626" s="605"/>
      <c r="C626" s="606"/>
      <c r="D626" s="606"/>
      <c r="E626" s="606"/>
      <c r="F626" s="605"/>
      <c r="G626" s="605"/>
      <c r="H626" s="605"/>
      <c r="I626" s="607"/>
    </row>
    <row r="627" spans="2:9" x14ac:dyDescent="0.25">
      <c r="B627" s="605"/>
      <c r="C627" s="606"/>
      <c r="D627" s="606"/>
      <c r="E627" s="606"/>
      <c r="F627" s="605"/>
      <c r="G627" s="605"/>
      <c r="H627" s="605"/>
      <c r="I627" s="607"/>
    </row>
    <row r="628" spans="2:9" x14ac:dyDescent="0.25">
      <c r="B628" s="605"/>
      <c r="C628" s="606"/>
      <c r="D628" s="606"/>
      <c r="E628" s="606"/>
      <c r="F628" s="605"/>
      <c r="G628" s="605"/>
      <c r="H628" s="605"/>
      <c r="I628" s="607"/>
    </row>
    <row r="629" spans="2:9" x14ac:dyDescent="0.25">
      <c r="B629" s="605"/>
      <c r="C629" s="606"/>
      <c r="D629" s="606"/>
      <c r="E629" s="606"/>
      <c r="F629" s="605"/>
      <c r="G629" s="605"/>
      <c r="H629" s="605"/>
      <c r="I629" s="607"/>
    </row>
    <row r="630" spans="2:9" x14ac:dyDescent="0.25">
      <c r="B630" s="605"/>
      <c r="C630" s="606"/>
      <c r="D630" s="606"/>
      <c r="E630" s="606"/>
      <c r="F630" s="605"/>
      <c r="G630" s="605"/>
      <c r="H630" s="605"/>
      <c r="I630" s="607"/>
    </row>
    <row r="631" spans="2:9" x14ac:dyDescent="0.25">
      <c r="B631" s="605"/>
      <c r="C631" s="606"/>
      <c r="D631" s="606"/>
      <c r="E631" s="606"/>
      <c r="F631" s="605"/>
      <c r="G631" s="605"/>
      <c r="H631" s="605"/>
      <c r="I631" s="607"/>
    </row>
    <row r="632" spans="2:9" x14ac:dyDescent="0.25">
      <c r="B632" s="605"/>
      <c r="C632" s="606"/>
      <c r="D632" s="606"/>
      <c r="E632" s="606"/>
      <c r="F632" s="605"/>
      <c r="G632" s="605"/>
      <c r="H632" s="605"/>
      <c r="I632" s="607"/>
    </row>
    <row r="633" spans="2:9" x14ac:dyDescent="0.25">
      <c r="B633" s="605"/>
      <c r="C633" s="606"/>
      <c r="D633" s="606"/>
      <c r="E633" s="606"/>
      <c r="F633" s="605"/>
      <c r="G633" s="605"/>
      <c r="H633" s="605"/>
      <c r="I633" s="607"/>
    </row>
    <row r="634" spans="2:9" x14ac:dyDescent="0.25">
      <c r="B634" s="605"/>
      <c r="C634" s="606"/>
      <c r="D634" s="606"/>
      <c r="E634" s="606"/>
      <c r="F634" s="605"/>
      <c r="G634" s="605"/>
      <c r="H634" s="605"/>
      <c r="I634" s="607"/>
    </row>
    <row r="635" spans="2:9" x14ac:dyDescent="0.25">
      <c r="B635" s="605"/>
      <c r="C635" s="606"/>
      <c r="D635" s="606"/>
      <c r="E635" s="606"/>
      <c r="F635" s="605"/>
      <c r="G635" s="605"/>
      <c r="H635" s="605"/>
      <c r="I635" s="607"/>
    </row>
    <row r="636" spans="2:9" x14ac:dyDescent="0.25">
      <c r="B636" s="605"/>
      <c r="C636" s="606"/>
      <c r="D636" s="606"/>
      <c r="E636" s="606"/>
      <c r="F636" s="605"/>
      <c r="G636" s="605"/>
      <c r="H636" s="605"/>
      <c r="I636" s="607"/>
    </row>
    <row r="637" spans="2:9" x14ac:dyDescent="0.25">
      <c r="B637" s="605"/>
      <c r="C637" s="606"/>
      <c r="D637" s="606"/>
      <c r="E637" s="606"/>
      <c r="F637" s="605"/>
      <c r="G637" s="605"/>
      <c r="H637" s="605"/>
      <c r="I637" s="607"/>
    </row>
    <row r="638" spans="2:9" x14ac:dyDescent="0.25">
      <c r="B638" s="605"/>
      <c r="C638" s="606"/>
      <c r="D638" s="606"/>
      <c r="E638" s="606"/>
      <c r="F638" s="605"/>
      <c r="G638" s="605"/>
      <c r="H638" s="605"/>
      <c r="I638" s="607"/>
    </row>
    <row r="639" spans="2:9" x14ac:dyDescent="0.25">
      <c r="B639" s="605"/>
      <c r="C639" s="606"/>
      <c r="D639" s="606"/>
      <c r="E639" s="606"/>
      <c r="F639" s="605"/>
      <c r="G639" s="605"/>
      <c r="H639" s="605"/>
      <c r="I639" s="607"/>
    </row>
    <row r="640" spans="2:9" x14ac:dyDescent="0.25">
      <c r="B640" s="605"/>
      <c r="C640" s="606"/>
      <c r="D640" s="606"/>
      <c r="E640" s="606"/>
      <c r="F640" s="605"/>
      <c r="G640" s="605"/>
      <c r="H640" s="605"/>
      <c r="I640" s="607"/>
    </row>
    <row r="641" spans="2:9" x14ac:dyDescent="0.25">
      <c r="B641" s="605"/>
      <c r="C641" s="606"/>
      <c r="D641" s="606"/>
      <c r="E641" s="606"/>
      <c r="F641" s="605"/>
      <c r="G641" s="605"/>
      <c r="H641" s="605"/>
      <c r="I641" s="607"/>
    </row>
    <row r="642" spans="2:9" x14ac:dyDescent="0.25">
      <c r="B642" s="605"/>
      <c r="C642" s="606"/>
      <c r="D642" s="606"/>
      <c r="E642" s="606"/>
      <c r="F642" s="605"/>
      <c r="G642" s="605"/>
      <c r="H642" s="605"/>
      <c r="I642" s="607"/>
    </row>
    <row r="643" spans="2:9" x14ac:dyDescent="0.25">
      <c r="B643" s="605"/>
      <c r="C643" s="606"/>
      <c r="D643" s="606"/>
      <c r="E643" s="606"/>
      <c r="F643" s="605"/>
      <c r="G643" s="605"/>
      <c r="H643" s="605"/>
      <c r="I643" s="607"/>
    </row>
    <row r="644" spans="2:9" x14ac:dyDescent="0.25">
      <c r="B644" s="605"/>
      <c r="C644" s="606"/>
      <c r="D644" s="606"/>
      <c r="E644" s="606"/>
      <c r="F644" s="605"/>
      <c r="G644" s="605"/>
      <c r="H644" s="605"/>
      <c r="I644" s="607"/>
    </row>
    <row r="645" spans="2:9" x14ac:dyDescent="0.25">
      <c r="B645" s="605"/>
      <c r="C645" s="606"/>
      <c r="D645" s="606"/>
      <c r="E645" s="606"/>
      <c r="F645" s="605"/>
      <c r="G645" s="605"/>
      <c r="H645" s="605"/>
      <c r="I645" s="607"/>
    </row>
    <row r="646" spans="2:9" x14ac:dyDescent="0.25">
      <c r="B646" s="605"/>
      <c r="C646" s="606"/>
      <c r="D646" s="606"/>
      <c r="E646" s="606"/>
      <c r="F646" s="605"/>
      <c r="G646" s="605"/>
      <c r="H646" s="605"/>
      <c r="I646" s="607"/>
    </row>
    <row r="647" spans="2:9" x14ac:dyDescent="0.25">
      <c r="B647" s="605"/>
      <c r="C647" s="606"/>
      <c r="D647" s="606"/>
      <c r="E647" s="606"/>
      <c r="F647" s="605"/>
      <c r="G647" s="605"/>
      <c r="H647" s="605"/>
      <c r="I647" s="607"/>
    </row>
    <row r="648" spans="2:9" x14ac:dyDescent="0.25">
      <c r="B648" s="605"/>
      <c r="C648" s="606"/>
      <c r="D648" s="606"/>
      <c r="E648" s="606"/>
      <c r="F648" s="605"/>
      <c r="G648" s="605"/>
      <c r="H648" s="605"/>
      <c r="I648" s="607"/>
    </row>
    <row r="649" spans="2:9" x14ac:dyDescent="0.25">
      <c r="B649" s="605"/>
      <c r="C649" s="606"/>
      <c r="D649" s="606"/>
      <c r="E649" s="606"/>
      <c r="F649" s="605"/>
      <c r="G649" s="605"/>
      <c r="H649" s="605"/>
      <c r="I649" s="607"/>
    </row>
    <row r="650" spans="2:9" x14ac:dyDescent="0.25">
      <c r="B650" s="605"/>
      <c r="C650" s="606"/>
      <c r="D650" s="606"/>
      <c r="E650" s="606"/>
      <c r="F650" s="605"/>
      <c r="G650" s="605"/>
      <c r="H650" s="605"/>
      <c r="I650" s="607"/>
    </row>
    <row r="651" spans="2:9" x14ac:dyDescent="0.25">
      <c r="B651" s="605"/>
      <c r="C651" s="606"/>
      <c r="D651" s="606"/>
      <c r="E651" s="606"/>
      <c r="F651" s="605"/>
      <c r="G651" s="605"/>
      <c r="H651" s="605"/>
      <c r="I651" s="607"/>
    </row>
    <row r="652" spans="2:9" x14ac:dyDescent="0.25">
      <c r="B652" s="605"/>
      <c r="C652" s="606"/>
      <c r="D652" s="606"/>
      <c r="E652" s="606"/>
      <c r="F652" s="605"/>
      <c r="G652" s="605"/>
      <c r="H652" s="605"/>
      <c r="I652" s="607"/>
    </row>
    <row r="653" spans="2:9" x14ac:dyDescent="0.25">
      <c r="B653" s="605"/>
      <c r="C653" s="606"/>
      <c r="D653" s="606"/>
      <c r="E653" s="606"/>
      <c r="F653" s="605"/>
      <c r="G653" s="605"/>
      <c r="H653" s="605"/>
      <c r="I653" s="607"/>
    </row>
    <row r="654" spans="2:9" x14ac:dyDescent="0.25">
      <c r="B654" s="605"/>
      <c r="C654" s="606"/>
      <c r="D654" s="606"/>
      <c r="E654" s="606"/>
      <c r="F654" s="605"/>
      <c r="G654" s="605"/>
      <c r="H654" s="605"/>
      <c r="I654" s="607"/>
    </row>
    <row r="655" spans="2:9" x14ac:dyDescent="0.25">
      <c r="B655" s="605"/>
      <c r="C655" s="606"/>
      <c r="D655" s="606"/>
      <c r="E655" s="606"/>
      <c r="F655" s="605"/>
      <c r="G655" s="605"/>
      <c r="H655" s="605"/>
      <c r="I655" s="607"/>
    </row>
    <row r="656" spans="2:9" x14ac:dyDescent="0.25">
      <c r="B656" s="605"/>
      <c r="C656" s="606"/>
      <c r="D656" s="606"/>
      <c r="E656" s="606"/>
      <c r="F656" s="605"/>
      <c r="G656" s="605"/>
      <c r="H656" s="605"/>
      <c r="I656" s="607"/>
    </row>
    <row r="657" spans="2:9" x14ac:dyDescent="0.25">
      <c r="B657" s="605"/>
      <c r="C657" s="606"/>
      <c r="D657" s="606"/>
      <c r="E657" s="606"/>
      <c r="F657" s="605"/>
      <c r="G657" s="605"/>
      <c r="H657" s="605"/>
      <c r="I657" s="607"/>
    </row>
    <row r="658" spans="2:9" x14ac:dyDescent="0.25">
      <c r="B658" s="605"/>
      <c r="C658" s="606"/>
      <c r="D658" s="606"/>
      <c r="E658" s="606"/>
      <c r="F658" s="605"/>
      <c r="G658" s="605"/>
      <c r="H658" s="605"/>
      <c r="I658" s="607"/>
    </row>
    <row r="659" spans="2:9" x14ac:dyDescent="0.25">
      <c r="B659" s="605"/>
      <c r="C659" s="606"/>
      <c r="D659" s="606"/>
      <c r="E659" s="606"/>
      <c r="F659" s="605"/>
      <c r="G659" s="605"/>
      <c r="H659" s="605"/>
      <c r="I659" s="607"/>
    </row>
    <row r="660" spans="2:9" x14ac:dyDescent="0.25">
      <c r="B660" s="605"/>
      <c r="C660" s="606"/>
      <c r="D660" s="606"/>
      <c r="E660" s="606"/>
      <c r="F660" s="605"/>
      <c r="G660" s="605"/>
      <c r="H660" s="605"/>
      <c r="I660" s="607"/>
    </row>
    <row r="661" spans="2:9" x14ac:dyDescent="0.25">
      <c r="B661" s="605"/>
      <c r="C661" s="606"/>
      <c r="D661" s="606"/>
      <c r="E661" s="606"/>
      <c r="F661" s="605"/>
      <c r="G661" s="605"/>
      <c r="H661" s="605"/>
      <c r="I661" s="607"/>
    </row>
    <row r="662" spans="2:9" x14ac:dyDescent="0.25">
      <c r="B662" s="605"/>
      <c r="C662" s="606"/>
      <c r="D662" s="606"/>
      <c r="E662" s="606"/>
      <c r="F662" s="605"/>
      <c r="G662" s="605"/>
      <c r="H662" s="605"/>
      <c r="I662" s="607"/>
    </row>
    <row r="663" spans="2:9" x14ac:dyDescent="0.25">
      <c r="B663" s="605"/>
      <c r="C663" s="606"/>
      <c r="D663" s="606"/>
      <c r="E663" s="606"/>
      <c r="F663" s="605"/>
      <c r="G663" s="605"/>
      <c r="H663" s="605"/>
      <c r="I663" s="607"/>
    </row>
    <row r="664" spans="2:9" x14ac:dyDescent="0.25">
      <c r="B664" s="605"/>
      <c r="C664" s="606"/>
      <c r="D664" s="606"/>
      <c r="E664" s="606"/>
      <c r="F664" s="605"/>
      <c r="G664" s="605"/>
      <c r="H664" s="605"/>
      <c r="I664" s="607"/>
    </row>
    <row r="665" spans="2:9" x14ac:dyDescent="0.25">
      <c r="B665" s="605"/>
      <c r="C665" s="606"/>
      <c r="D665" s="606"/>
      <c r="E665" s="606"/>
      <c r="F665" s="605"/>
      <c r="G665" s="605"/>
      <c r="H665" s="605"/>
      <c r="I665" s="607"/>
    </row>
    <row r="666" spans="2:9" x14ac:dyDescent="0.25">
      <c r="B666" s="605"/>
      <c r="C666" s="606"/>
      <c r="D666" s="606"/>
      <c r="E666" s="606"/>
      <c r="F666" s="605"/>
      <c r="G666" s="605"/>
      <c r="H666" s="605"/>
      <c r="I666" s="607"/>
    </row>
    <row r="667" spans="2:9" x14ac:dyDescent="0.25">
      <c r="B667" s="605"/>
      <c r="C667" s="606"/>
      <c r="D667" s="606"/>
      <c r="E667" s="606"/>
      <c r="F667" s="605"/>
      <c r="G667" s="605"/>
      <c r="H667" s="605"/>
      <c r="I667" s="607"/>
    </row>
    <row r="668" spans="2:9" x14ac:dyDescent="0.25">
      <c r="B668" s="605"/>
      <c r="C668" s="606"/>
      <c r="D668" s="606"/>
      <c r="E668" s="606"/>
      <c r="F668" s="605"/>
      <c r="G668" s="605"/>
      <c r="H668" s="605"/>
      <c r="I668" s="607"/>
    </row>
    <row r="669" spans="2:9" x14ac:dyDescent="0.25">
      <c r="B669" s="605"/>
      <c r="C669" s="606"/>
      <c r="D669" s="606"/>
      <c r="E669" s="606"/>
      <c r="F669" s="605"/>
      <c r="G669" s="605"/>
      <c r="H669" s="605"/>
      <c r="I669" s="607"/>
    </row>
    <row r="670" spans="2:9" x14ac:dyDescent="0.25">
      <c r="B670" s="605"/>
      <c r="C670" s="606"/>
      <c r="D670" s="606"/>
      <c r="E670" s="606"/>
      <c r="F670" s="605"/>
      <c r="G670" s="605"/>
      <c r="H670" s="605"/>
      <c r="I670" s="607"/>
    </row>
    <row r="671" spans="2:9" x14ac:dyDescent="0.25">
      <c r="B671" s="605"/>
      <c r="C671" s="606"/>
      <c r="D671" s="606"/>
      <c r="E671" s="606"/>
      <c r="F671" s="605"/>
      <c r="G671" s="605"/>
      <c r="H671" s="605"/>
      <c r="I671" s="607"/>
    </row>
    <row r="672" spans="2:9" x14ac:dyDescent="0.25">
      <c r="B672" s="605"/>
      <c r="C672" s="606"/>
      <c r="D672" s="606"/>
      <c r="E672" s="606"/>
      <c r="F672" s="605"/>
      <c r="G672" s="605"/>
      <c r="H672" s="605"/>
      <c r="I672" s="607"/>
    </row>
    <row r="673" spans="2:9" x14ac:dyDescent="0.25">
      <c r="B673" s="605"/>
      <c r="C673" s="606"/>
      <c r="D673" s="606"/>
      <c r="E673" s="606"/>
      <c r="F673" s="605"/>
      <c r="G673" s="605"/>
      <c r="H673" s="605"/>
      <c r="I673" s="607"/>
    </row>
    <row r="674" spans="2:9" x14ac:dyDescent="0.25">
      <c r="B674" s="605"/>
      <c r="C674" s="606"/>
      <c r="D674" s="606"/>
      <c r="E674" s="606"/>
      <c r="F674" s="605"/>
      <c r="G674" s="605"/>
      <c r="H674" s="605"/>
      <c r="I674" s="607"/>
    </row>
    <row r="675" spans="2:9" x14ac:dyDescent="0.25">
      <c r="B675" s="605"/>
      <c r="C675" s="606"/>
      <c r="D675" s="606"/>
      <c r="E675" s="606"/>
      <c r="F675" s="605"/>
      <c r="G675" s="605"/>
      <c r="H675" s="605"/>
      <c r="I675" s="607"/>
    </row>
    <row r="676" spans="2:9" x14ac:dyDescent="0.25">
      <c r="B676" s="605"/>
      <c r="C676" s="606"/>
      <c r="D676" s="606"/>
      <c r="E676" s="606"/>
      <c r="F676" s="605"/>
      <c r="G676" s="605"/>
      <c r="H676" s="605"/>
      <c r="I676" s="607"/>
    </row>
    <row r="677" spans="2:9" x14ac:dyDescent="0.25">
      <c r="B677" s="605"/>
      <c r="C677" s="606"/>
      <c r="D677" s="606"/>
      <c r="E677" s="606"/>
      <c r="F677" s="605"/>
      <c r="G677" s="605"/>
      <c r="H677" s="605"/>
      <c r="I677" s="607"/>
    </row>
    <row r="678" spans="2:9" x14ac:dyDescent="0.25">
      <c r="B678" s="605"/>
      <c r="C678" s="606"/>
      <c r="D678" s="606"/>
      <c r="E678" s="606"/>
      <c r="F678" s="605"/>
      <c r="G678" s="605"/>
      <c r="H678" s="605"/>
      <c r="I678" s="607"/>
    </row>
    <row r="679" spans="2:9" x14ac:dyDescent="0.25">
      <c r="B679" s="605"/>
      <c r="C679" s="606"/>
      <c r="D679" s="606"/>
      <c r="E679" s="606"/>
      <c r="F679" s="605"/>
      <c r="G679" s="605"/>
      <c r="H679" s="605"/>
      <c r="I679" s="607"/>
    </row>
    <row r="680" spans="2:9" x14ac:dyDescent="0.25">
      <c r="B680" s="605"/>
      <c r="C680" s="606"/>
      <c r="D680" s="606"/>
      <c r="E680" s="606"/>
      <c r="F680" s="605"/>
      <c r="G680" s="605"/>
      <c r="H680" s="605"/>
      <c r="I680" s="607"/>
    </row>
    <row r="681" spans="2:9" x14ac:dyDescent="0.25">
      <c r="B681" s="605"/>
      <c r="C681" s="606"/>
      <c r="D681" s="606"/>
      <c r="E681" s="606"/>
      <c r="F681" s="605"/>
      <c r="G681" s="605"/>
      <c r="H681" s="605"/>
      <c r="I681" s="607"/>
    </row>
    <row r="682" spans="2:9" x14ac:dyDescent="0.25">
      <c r="B682" s="605"/>
      <c r="C682" s="606"/>
      <c r="D682" s="606"/>
      <c r="E682" s="606"/>
      <c r="F682" s="605"/>
      <c r="G682" s="605"/>
      <c r="H682" s="605"/>
      <c r="I682" s="607"/>
    </row>
    <row r="683" spans="2:9" x14ac:dyDescent="0.25">
      <c r="B683" s="605"/>
      <c r="C683" s="606"/>
      <c r="D683" s="606"/>
      <c r="E683" s="606"/>
      <c r="F683" s="605"/>
      <c r="G683" s="605"/>
      <c r="H683" s="605"/>
      <c r="I683" s="607"/>
    </row>
    <row r="684" spans="2:9" x14ac:dyDescent="0.25">
      <c r="B684" s="605"/>
      <c r="C684" s="606"/>
      <c r="D684" s="606"/>
      <c r="E684" s="606"/>
      <c r="F684" s="605"/>
      <c r="G684" s="605"/>
      <c r="H684" s="605"/>
      <c r="I684" s="607"/>
    </row>
    <row r="685" spans="2:9" x14ac:dyDescent="0.25">
      <c r="B685" s="605"/>
      <c r="C685" s="606"/>
      <c r="D685" s="606"/>
      <c r="E685" s="606"/>
      <c r="F685" s="605"/>
      <c r="G685" s="605"/>
      <c r="H685" s="605"/>
      <c r="I685" s="607"/>
    </row>
    <row r="686" spans="2:9" x14ac:dyDescent="0.25">
      <c r="B686" s="605"/>
      <c r="C686" s="606"/>
      <c r="D686" s="606"/>
      <c r="E686" s="606"/>
      <c r="F686" s="605"/>
      <c r="G686" s="605"/>
      <c r="H686" s="605"/>
      <c r="I686" s="607"/>
    </row>
    <row r="687" spans="2:9" x14ac:dyDescent="0.25">
      <c r="B687" s="605"/>
      <c r="C687" s="606"/>
      <c r="D687" s="606"/>
      <c r="E687" s="606"/>
      <c r="F687" s="605"/>
      <c r="G687" s="605"/>
      <c r="H687" s="605"/>
      <c r="I687" s="607"/>
    </row>
    <row r="688" spans="2:9" x14ac:dyDescent="0.25">
      <c r="B688" s="605"/>
      <c r="C688" s="606"/>
      <c r="D688" s="606"/>
      <c r="E688" s="606"/>
      <c r="F688" s="605"/>
      <c r="G688" s="605"/>
      <c r="H688" s="605"/>
      <c r="I688" s="607"/>
    </row>
    <row r="689" spans="2:9" x14ac:dyDescent="0.25">
      <c r="B689" s="605"/>
      <c r="C689" s="606"/>
      <c r="D689" s="606"/>
      <c r="E689" s="606"/>
      <c r="F689" s="605"/>
      <c r="G689" s="605"/>
      <c r="H689" s="605"/>
      <c r="I689" s="607"/>
    </row>
    <row r="690" spans="2:9" x14ac:dyDescent="0.25">
      <c r="B690" s="605"/>
      <c r="C690" s="606"/>
      <c r="D690" s="606"/>
      <c r="E690" s="606"/>
      <c r="F690" s="605"/>
      <c r="G690" s="605"/>
      <c r="H690" s="605"/>
      <c r="I690" s="607"/>
    </row>
    <row r="691" spans="2:9" x14ac:dyDescent="0.25">
      <c r="B691" s="605"/>
      <c r="C691" s="606"/>
      <c r="D691" s="606"/>
      <c r="E691" s="606"/>
      <c r="F691" s="605"/>
      <c r="G691" s="605"/>
      <c r="H691" s="605"/>
      <c r="I691" s="607"/>
    </row>
    <row r="692" spans="2:9" x14ac:dyDescent="0.25">
      <c r="B692" s="605"/>
      <c r="C692" s="606"/>
      <c r="D692" s="606"/>
      <c r="E692" s="606"/>
      <c r="F692" s="605"/>
      <c r="G692" s="605"/>
      <c r="H692" s="605"/>
      <c r="I692" s="607"/>
    </row>
    <row r="693" spans="2:9" x14ac:dyDescent="0.25">
      <c r="B693" s="605"/>
      <c r="C693" s="606"/>
      <c r="D693" s="606"/>
      <c r="E693" s="606"/>
      <c r="F693" s="605"/>
      <c r="G693" s="605"/>
      <c r="H693" s="605"/>
      <c r="I693" s="607"/>
    </row>
    <row r="694" spans="2:9" x14ac:dyDescent="0.25">
      <c r="B694" s="605"/>
      <c r="C694" s="606"/>
      <c r="D694" s="606"/>
      <c r="E694" s="606"/>
      <c r="F694" s="605"/>
      <c r="G694" s="605"/>
      <c r="H694" s="605"/>
      <c r="I694" s="607"/>
    </row>
    <row r="695" spans="2:9" x14ac:dyDescent="0.25">
      <c r="B695" s="605"/>
      <c r="C695" s="606"/>
      <c r="D695" s="606"/>
      <c r="E695" s="606"/>
      <c r="F695" s="605"/>
      <c r="G695" s="605"/>
      <c r="H695" s="605"/>
      <c r="I695" s="607"/>
    </row>
    <row r="696" spans="2:9" x14ac:dyDescent="0.25">
      <c r="B696" s="605"/>
      <c r="C696" s="606"/>
      <c r="D696" s="606"/>
      <c r="E696" s="606"/>
      <c r="F696" s="605"/>
      <c r="G696" s="605"/>
      <c r="H696" s="605"/>
      <c r="I696" s="607"/>
    </row>
    <row r="697" spans="2:9" x14ac:dyDescent="0.25">
      <c r="B697" s="605"/>
      <c r="C697" s="606"/>
      <c r="D697" s="606"/>
      <c r="E697" s="606"/>
      <c r="F697" s="605"/>
      <c r="G697" s="605"/>
      <c r="H697" s="605"/>
      <c r="I697" s="607"/>
    </row>
    <row r="698" spans="2:9" x14ac:dyDescent="0.25">
      <c r="B698" s="605"/>
      <c r="C698" s="606"/>
      <c r="D698" s="606"/>
      <c r="E698" s="606"/>
      <c r="F698" s="605"/>
      <c r="G698" s="605"/>
      <c r="H698" s="605"/>
      <c r="I698" s="607"/>
    </row>
    <row r="699" spans="2:9" x14ac:dyDescent="0.25">
      <c r="B699" s="605"/>
      <c r="C699" s="606"/>
      <c r="D699" s="606"/>
      <c r="E699" s="606"/>
      <c r="F699" s="605"/>
      <c r="G699" s="605"/>
      <c r="H699" s="605"/>
      <c r="I699" s="607"/>
    </row>
    <row r="700" spans="2:9" x14ac:dyDescent="0.25">
      <c r="B700" s="605"/>
      <c r="C700" s="606"/>
      <c r="D700" s="606"/>
      <c r="E700" s="606"/>
      <c r="F700" s="605"/>
      <c r="G700" s="605"/>
      <c r="H700" s="605"/>
      <c r="I700" s="607"/>
    </row>
    <row r="701" spans="2:9" x14ac:dyDescent="0.25">
      <c r="B701" s="605"/>
      <c r="C701" s="606"/>
      <c r="D701" s="606"/>
      <c r="E701" s="606"/>
      <c r="F701" s="605"/>
      <c r="G701" s="605"/>
      <c r="H701" s="605"/>
      <c r="I701" s="607"/>
    </row>
    <row r="702" spans="2:9" x14ac:dyDescent="0.25">
      <c r="B702" s="605"/>
      <c r="C702" s="606"/>
      <c r="D702" s="606"/>
      <c r="E702" s="606"/>
      <c r="F702" s="605"/>
      <c r="G702" s="605"/>
      <c r="H702" s="605"/>
      <c r="I702" s="607"/>
    </row>
    <row r="703" spans="2:9" x14ac:dyDescent="0.25">
      <c r="B703" s="605"/>
      <c r="C703" s="606"/>
      <c r="D703" s="606"/>
      <c r="E703" s="606"/>
      <c r="F703" s="605"/>
      <c r="G703" s="605"/>
      <c r="H703" s="605"/>
      <c r="I703" s="607"/>
    </row>
    <row r="704" spans="2:9" x14ac:dyDescent="0.25">
      <c r="B704" s="605"/>
      <c r="C704" s="606"/>
      <c r="D704" s="606"/>
      <c r="E704" s="606"/>
      <c r="F704" s="605"/>
      <c r="G704" s="605"/>
      <c r="H704" s="605"/>
      <c r="I704" s="607"/>
    </row>
    <row r="705" spans="2:9" x14ac:dyDescent="0.25">
      <c r="B705" s="605"/>
      <c r="C705" s="606"/>
      <c r="D705" s="606"/>
      <c r="E705" s="606"/>
      <c r="F705" s="605"/>
      <c r="G705" s="605"/>
      <c r="H705" s="605"/>
      <c r="I705" s="607"/>
    </row>
    <row r="706" spans="2:9" x14ac:dyDescent="0.25">
      <c r="B706" s="605"/>
      <c r="C706" s="606"/>
      <c r="D706" s="606"/>
      <c r="E706" s="606"/>
      <c r="F706" s="605"/>
      <c r="G706" s="605"/>
      <c r="H706" s="605"/>
      <c r="I706" s="607"/>
    </row>
    <row r="707" spans="2:9" x14ac:dyDescent="0.25">
      <c r="B707" s="605"/>
      <c r="C707" s="606"/>
      <c r="D707" s="606"/>
      <c r="E707" s="606"/>
      <c r="F707" s="605"/>
      <c r="G707" s="605"/>
      <c r="H707" s="605"/>
      <c r="I707" s="607"/>
    </row>
    <row r="708" spans="2:9" x14ac:dyDescent="0.25">
      <c r="B708" s="605"/>
      <c r="C708" s="606"/>
      <c r="D708" s="606"/>
      <c r="E708" s="606"/>
      <c r="F708" s="605"/>
      <c r="G708" s="605"/>
      <c r="H708" s="605"/>
      <c r="I708" s="607"/>
    </row>
    <row r="709" spans="2:9" x14ac:dyDescent="0.25">
      <c r="B709" s="605"/>
      <c r="C709" s="606"/>
      <c r="D709" s="606"/>
      <c r="E709" s="606"/>
      <c r="F709" s="605"/>
      <c r="G709" s="605"/>
      <c r="H709" s="605"/>
      <c r="I709" s="607"/>
    </row>
    <row r="710" spans="2:9" x14ac:dyDescent="0.25">
      <c r="B710" s="605"/>
      <c r="C710" s="606"/>
      <c r="D710" s="606"/>
      <c r="E710" s="606"/>
      <c r="F710" s="605"/>
      <c r="G710" s="605"/>
      <c r="H710" s="605"/>
      <c r="I710" s="607"/>
    </row>
    <row r="711" spans="2:9" x14ac:dyDescent="0.25">
      <c r="B711" s="605"/>
      <c r="C711" s="606"/>
      <c r="D711" s="606"/>
      <c r="E711" s="606"/>
      <c r="F711" s="605"/>
      <c r="G711" s="605"/>
      <c r="H711" s="605"/>
      <c r="I711" s="607"/>
    </row>
    <row r="712" spans="2:9" x14ac:dyDescent="0.25">
      <c r="B712" s="605"/>
      <c r="C712" s="606"/>
      <c r="D712" s="606"/>
      <c r="E712" s="606"/>
      <c r="F712" s="605"/>
      <c r="G712" s="605"/>
      <c r="H712" s="605"/>
      <c r="I712" s="607"/>
    </row>
    <row r="713" spans="2:9" x14ac:dyDescent="0.25">
      <c r="B713" s="605"/>
      <c r="C713" s="606"/>
      <c r="D713" s="606"/>
      <c r="E713" s="606"/>
      <c r="F713" s="605"/>
      <c r="G713" s="605"/>
      <c r="H713" s="605"/>
      <c r="I713" s="607"/>
    </row>
    <row r="714" spans="2:9" x14ac:dyDescent="0.25">
      <c r="B714" s="605"/>
      <c r="C714" s="606"/>
      <c r="D714" s="606"/>
      <c r="E714" s="606"/>
      <c r="F714" s="605"/>
      <c r="G714" s="605"/>
      <c r="H714" s="605"/>
      <c r="I714" s="607"/>
    </row>
    <row r="715" spans="2:9" x14ac:dyDescent="0.25">
      <c r="B715" s="605"/>
      <c r="C715" s="606"/>
      <c r="D715" s="606"/>
      <c r="E715" s="606"/>
      <c r="F715" s="605"/>
      <c r="G715" s="605"/>
      <c r="H715" s="605"/>
      <c r="I715" s="607"/>
    </row>
    <row r="716" spans="2:9" x14ac:dyDescent="0.25">
      <c r="B716" s="605"/>
      <c r="C716" s="606"/>
      <c r="D716" s="606"/>
      <c r="E716" s="606"/>
      <c r="F716" s="605"/>
      <c r="G716" s="605"/>
      <c r="H716" s="605"/>
      <c r="I716" s="607"/>
    </row>
    <row r="717" spans="2:9" x14ac:dyDescent="0.25">
      <c r="B717" s="605"/>
      <c r="C717" s="606"/>
      <c r="D717" s="606"/>
      <c r="E717" s="606"/>
      <c r="F717" s="605"/>
      <c r="G717" s="605"/>
      <c r="H717" s="605"/>
      <c r="I717" s="607"/>
    </row>
    <row r="718" spans="2:9" x14ac:dyDescent="0.25">
      <c r="B718" s="605"/>
      <c r="C718" s="606"/>
      <c r="D718" s="606"/>
      <c r="E718" s="606"/>
      <c r="F718" s="605"/>
      <c r="G718" s="605"/>
      <c r="H718" s="605"/>
      <c r="I718" s="607"/>
    </row>
    <row r="719" spans="2:9" x14ac:dyDescent="0.25">
      <c r="B719" s="605"/>
      <c r="C719" s="606"/>
      <c r="D719" s="606"/>
      <c r="E719" s="606"/>
      <c r="F719" s="605"/>
      <c r="G719" s="605"/>
      <c r="H719" s="605"/>
      <c r="I719" s="607"/>
    </row>
    <row r="720" spans="2:9" x14ac:dyDescent="0.25">
      <c r="B720" s="605"/>
      <c r="C720" s="606"/>
      <c r="D720" s="606"/>
      <c r="E720" s="606"/>
      <c r="F720" s="605"/>
      <c r="G720" s="605"/>
      <c r="H720" s="605"/>
      <c r="I720" s="607"/>
    </row>
    <row r="721" spans="2:9" x14ac:dyDescent="0.25">
      <c r="B721" s="605"/>
      <c r="C721" s="606"/>
      <c r="D721" s="606"/>
      <c r="E721" s="606"/>
      <c r="F721" s="605"/>
      <c r="G721" s="605"/>
      <c r="H721" s="605"/>
      <c r="I721" s="607"/>
    </row>
    <row r="722" spans="2:9" x14ac:dyDescent="0.25">
      <c r="B722" s="605"/>
      <c r="C722" s="606"/>
      <c r="D722" s="606"/>
      <c r="E722" s="606"/>
      <c r="F722" s="605"/>
      <c r="G722" s="605"/>
      <c r="H722" s="605"/>
      <c r="I722" s="607"/>
    </row>
    <row r="723" spans="2:9" x14ac:dyDescent="0.25">
      <c r="B723" s="605"/>
      <c r="C723" s="606"/>
      <c r="D723" s="606"/>
      <c r="E723" s="606"/>
      <c r="F723" s="605"/>
      <c r="G723" s="605"/>
      <c r="H723" s="605"/>
      <c r="I723" s="607"/>
    </row>
    <row r="724" spans="2:9" x14ac:dyDescent="0.25">
      <c r="B724" s="605"/>
      <c r="C724" s="606"/>
      <c r="D724" s="606"/>
      <c r="E724" s="606"/>
      <c r="F724" s="605"/>
      <c r="G724" s="605"/>
      <c r="H724" s="605"/>
      <c r="I724" s="607"/>
    </row>
    <row r="725" spans="2:9" x14ac:dyDescent="0.25">
      <c r="B725" s="605"/>
      <c r="C725" s="606"/>
      <c r="D725" s="606"/>
      <c r="E725" s="606"/>
      <c r="F725" s="605"/>
      <c r="G725" s="605"/>
      <c r="H725" s="605"/>
      <c r="I725" s="607"/>
    </row>
    <row r="726" spans="2:9" x14ac:dyDescent="0.25">
      <c r="B726" s="605"/>
      <c r="C726" s="606"/>
      <c r="D726" s="606"/>
      <c r="E726" s="606"/>
      <c r="F726" s="605"/>
      <c r="G726" s="605"/>
      <c r="H726" s="605"/>
      <c r="I726" s="607"/>
    </row>
    <row r="727" spans="2:9" x14ac:dyDescent="0.25">
      <c r="B727" s="605"/>
      <c r="C727" s="606"/>
      <c r="D727" s="606"/>
      <c r="E727" s="606"/>
      <c r="F727" s="605"/>
      <c r="G727" s="605"/>
      <c r="H727" s="605"/>
      <c r="I727" s="607"/>
    </row>
    <row r="728" spans="2:9" x14ac:dyDescent="0.25">
      <c r="B728" s="605"/>
      <c r="C728" s="606"/>
      <c r="D728" s="606"/>
      <c r="E728" s="606"/>
      <c r="F728" s="605"/>
      <c r="G728" s="605"/>
      <c r="H728" s="605"/>
      <c r="I728" s="607"/>
    </row>
    <row r="729" spans="2:9" x14ac:dyDescent="0.25">
      <c r="B729" s="605"/>
      <c r="C729" s="606"/>
      <c r="D729" s="606"/>
      <c r="E729" s="606"/>
      <c r="F729" s="605"/>
      <c r="G729" s="605"/>
      <c r="H729" s="605"/>
      <c r="I729" s="607"/>
    </row>
    <row r="730" spans="2:9" x14ac:dyDescent="0.25">
      <c r="B730" s="605"/>
      <c r="C730" s="606"/>
      <c r="D730" s="606"/>
      <c r="E730" s="606"/>
      <c r="F730" s="605"/>
      <c r="G730" s="605"/>
      <c r="H730" s="605"/>
      <c r="I730" s="607"/>
    </row>
    <row r="731" spans="2:9" x14ac:dyDescent="0.25">
      <c r="B731" s="605"/>
      <c r="C731" s="606"/>
      <c r="D731" s="606"/>
      <c r="E731" s="606"/>
      <c r="F731" s="605"/>
      <c r="G731" s="605"/>
      <c r="H731" s="605"/>
      <c r="I731" s="607"/>
    </row>
    <row r="732" spans="2:9" x14ac:dyDescent="0.25">
      <c r="B732" s="605"/>
      <c r="C732" s="606"/>
      <c r="D732" s="606"/>
      <c r="E732" s="606"/>
      <c r="F732" s="605"/>
      <c r="G732" s="605"/>
      <c r="H732" s="605"/>
      <c r="I732" s="607"/>
    </row>
    <row r="733" spans="2:9" x14ac:dyDescent="0.25">
      <c r="B733" s="605"/>
      <c r="C733" s="606"/>
      <c r="D733" s="606"/>
      <c r="E733" s="606"/>
      <c r="F733" s="605"/>
      <c r="G733" s="605"/>
      <c r="H733" s="605"/>
      <c r="I733" s="607"/>
    </row>
    <row r="734" spans="2:9" x14ac:dyDescent="0.25">
      <c r="B734" s="605"/>
      <c r="C734" s="606"/>
      <c r="D734" s="606"/>
      <c r="E734" s="606"/>
      <c r="F734" s="605"/>
      <c r="G734" s="605"/>
      <c r="H734" s="605"/>
      <c r="I734" s="607"/>
    </row>
    <row r="735" spans="2:9" x14ac:dyDescent="0.25">
      <c r="B735" s="605"/>
      <c r="C735" s="606"/>
      <c r="D735" s="606"/>
      <c r="E735" s="606"/>
      <c r="F735" s="605"/>
      <c r="G735" s="605"/>
      <c r="H735" s="605"/>
      <c r="I735" s="607"/>
    </row>
    <row r="736" spans="2:9" x14ac:dyDescent="0.25">
      <c r="B736" s="605"/>
      <c r="C736" s="606"/>
      <c r="D736" s="606"/>
      <c r="E736" s="606"/>
      <c r="F736" s="605"/>
      <c r="G736" s="605"/>
      <c r="H736" s="605"/>
      <c r="I736" s="607"/>
    </row>
    <row r="737" spans="2:9" x14ac:dyDescent="0.25">
      <c r="B737" s="605"/>
      <c r="C737" s="606"/>
      <c r="D737" s="606"/>
      <c r="E737" s="606"/>
      <c r="F737" s="605"/>
      <c r="G737" s="605"/>
      <c r="H737" s="605"/>
      <c r="I737" s="607"/>
    </row>
    <row r="738" spans="2:9" x14ac:dyDescent="0.25">
      <c r="B738" s="605"/>
      <c r="C738" s="606"/>
      <c r="D738" s="606"/>
      <c r="E738" s="606"/>
      <c r="F738" s="605"/>
      <c r="G738" s="605"/>
      <c r="H738" s="605"/>
      <c r="I738" s="607"/>
    </row>
    <row r="739" spans="2:9" x14ac:dyDescent="0.25">
      <c r="B739" s="605"/>
      <c r="C739" s="606"/>
      <c r="D739" s="606"/>
      <c r="E739" s="606"/>
      <c r="F739" s="605"/>
      <c r="G739" s="605"/>
      <c r="H739" s="605"/>
      <c r="I739" s="607"/>
    </row>
    <row r="740" spans="2:9" x14ac:dyDescent="0.25">
      <c r="B740" s="605"/>
      <c r="C740" s="606"/>
      <c r="D740" s="606"/>
      <c r="E740" s="606"/>
      <c r="F740" s="605"/>
      <c r="G740" s="605"/>
      <c r="H740" s="605"/>
      <c r="I740" s="607"/>
    </row>
    <row r="741" spans="2:9" x14ac:dyDescent="0.25">
      <c r="B741" s="605"/>
      <c r="C741" s="606"/>
      <c r="D741" s="606"/>
      <c r="E741" s="606"/>
      <c r="F741" s="605"/>
      <c r="G741" s="605"/>
      <c r="H741" s="605"/>
      <c r="I741" s="607"/>
    </row>
    <row r="742" spans="2:9" x14ac:dyDescent="0.25">
      <c r="B742" s="605"/>
      <c r="C742" s="606"/>
      <c r="D742" s="606"/>
      <c r="E742" s="606"/>
      <c r="F742" s="605"/>
      <c r="G742" s="605"/>
      <c r="H742" s="605"/>
      <c r="I742" s="607"/>
    </row>
    <row r="743" spans="2:9" x14ac:dyDescent="0.25">
      <c r="B743" s="605"/>
      <c r="C743" s="606"/>
      <c r="D743" s="606"/>
      <c r="E743" s="606"/>
      <c r="F743" s="605"/>
      <c r="G743" s="605"/>
      <c r="H743" s="605"/>
      <c r="I743" s="607"/>
    </row>
    <row r="744" spans="2:9" x14ac:dyDescent="0.25">
      <c r="B744" s="605"/>
      <c r="C744" s="606"/>
      <c r="D744" s="606"/>
      <c r="E744" s="606"/>
      <c r="F744" s="605"/>
      <c r="G744" s="605"/>
      <c r="H744" s="605"/>
      <c r="I744" s="607"/>
    </row>
    <row r="745" spans="2:9" x14ac:dyDescent="0.25">
      <c r="B745" s="605"/>
      <c r="C745" s="606"/>
      <c r="D745" s="606"/>
      <c r="E745" s="606"/>
      <c r="F745" s="605"/>
      <c r="G745" s="605"/>
      <c r="H745" s="605"/>
      <c r="I745" s="607"/>
    </row>
    <row r="746" spans="2:9" x14ac:dyDescent="0.25">
      <c r="B746" s="605"/>
      <c r="C746" s="606"/>
      <c r="D746" s="606"/>
      <c r="E746" s="606"/>
      <c r="F746" s="605"/>
      <c r="G746" s="605"/>
      <c r="H746" s="605"/>
      <c r="I746" s="607"/>
    </row>
    <row r="747" spans="2:9" x14ac:dyDescent="0.25">
      <c r="B747" s="605"/>
      <c r="C747" s="606"/>
      <c r="D747" s="606"/>
      <c r="E747" s="606"/>
      <c r="F747" s="605"/>
      <c r="G747" s="605"/>
      <c r="H747" s="605"/>
      <c r="I747" s="607"/>
    </row>
    <row r="748" spans="2:9" x14ac:dyDescent="0.25">
      <c r="B748" s="605"/>
      <c r="C748" s="606"/>
      <c r="D748" s="606"/>
      <c r="E748" s="606"/>
      <c r="F748" s="605"/>
      <c r="G748" s="605"/>
      <c r="H748" s="605"/>
      <c r="I748" s="607"/>
    </row>
    <row r="749" spans="2:9" x14ac:dyDescent="0.25">
      <c r="B749" s="605"/>
      <c r="C749" s="606"/>
      <c r="D749" s="606"/>
      <c r="E749" s="606"/>
      <c r="F749" s="605"/>
      <c r="G749" s="605"/>
      <c r="H749" s="605"/>
      <c r="I749" s="607"/>
    </row>
    <row r="750" spans="2:9" x14ac:dyDescent="0.25">
      <c r="B750" s="605"/>
      <c r="C750" s="606"/>
      <c r="D750" s="606"/>
      <c r="E750" s="606"/>
      <c r="F750" s="605"/>
      <c r="G750" s="605"/>
      <c r="H750" s="605"/>
      <c r="I750" s="607"/>
    </row>
    <row r="751" spans="2:9" x14ac:dyDescent="0.25">
      <c r="B751" s="605"/>
      <c r="C751" s="606"/>
      <c r="D751" s="606"/>
      <c r="E751" s="606"/>
      <c r="F751" s="605"/>
      <c r="G751" s="605"/>
      <c r="H751" s="605"/>
      <c r="I751" s="607"/>
    </row>
    <row r="752" spans="2:9" x14ac:dyDescent="0.25">
      <c r="B752" s="605"/>
      <c r="C752" s="606"/>
      <c r="D752" s="606"/>
      <c r="E752" s="606"/>
      <c r="F752" s="605"/>
      <c r="G752" s="605"/>
      <c r="H752" s="605"/>
      <c r="I752" s="607"/>
    </row>
    <row r="753" spans="2:9" x14ac:dyDescent="0.25">
      <c r="B753" s="605"/>
      <c r="C753" s="606"/>
      <c r="D753" s="606"/>
      <c r="E753" s="606"/>
      <c r="F753" s="605"/>
      <c r="G753" s="605"/>
      <c r="H753" s="605"/>
      <c r="I753" s="607"/>
    </row>
    <row r="754" spans="2:9" x14ac:dyDescent="0.25">
      <c r="B754" s="605"/>
      <c r="C754" s="606"/>
      <c r="D754" s="606"/>
      <c r="E754" s="606"/>
      <c r="F754" s="605"/>
      <c r="G754" s="605"/>
      <c r="H754" s="605"/>
      <c r="I754" s="607"/>
    </row>
    <row r="755" spans="2:9" x14ac:dyDescent="0.25">
      <c r="B755" s="605"/>
      <c r="C755" s="606"/>
      <c r="D755" s="606"/>
      <c r="E755" s="606"/>
      <c r="F755" s="605"/>
      <c r="G755" s="605"/>
      <c r="H755" s="605"/>
      <c r="I755" s="607"/>
    </row>
    <row r="756" spans="2:9" x14ac:dyDescent="0.25">
      <c r="B756" s="605"/>
      <c r="C756" s="606"/>
      <c r="D756" s="606"/>
      <c r="E756" s="606"/>
      <c r="F756" s="605"/>
      <c r="G756" s="605"/>
      <c r="H756" s="605"/>
      <c r="I756" s="607"/>
    </row>
    <row r="757" spans="2:9" x14ac:dyDescent="0.25">
      <c r="B757" s="605"/>
      <c r="C757" s="606"/>
      <c r="D757" s="606"/>
      <c r="E757" s="606"/>
      <c r="F757" s="605"/>
      <c r="G757" s="605"/>
      <c r="H757" s="605"/>
      <c r="I757" s="607"/>
    </row>
    <row r="758" spans="2:9" x14ac:dyDescent="0.25">
      <c r="B758" s="605"/>
      <c r="C758" s="606"/>
      <c r="D758" s="606"/>
      <c r="E758" s="606"/>
      <c r="F758" s="605"/>
      <c r="G758" s="605"/>
      <c r="H758" s="605"/>
      <c r="I758" s="607"/>
    </row>
    <row r="759" spans="2:9" x14ac:dyDescent="0.25">
      <c r="B759" s="605"/>
      <c r="C759" s="606"/>
      <c r="D759" s="606"/>
      <c r="E759" s="606"/>
      <c r="F759" s="605"/>
      <c r="G759" s="605"/>
      <c r="H759" s="605"/>
      <c r="I759" s="607"/>
    </row>
    <row r="760" spans="2:9" x14ac:dyDescent="0.25">
      <c r="B760" s="605"/>
      <c r="C760" s="606"/>
      <c r="D760" s="606"/>
      <c r="E760" s="606"/>
      <c r="F760" s="605"/>
      <c r="G760" s="605"/>
      <c r="H760" s="605"/>
      <c r="I760" s="607"/>
    </row>
    <row r="761" spans="2:9" x14ac:dyDescent="0.25">
      <c r="B761" s="605"/>
      <c r="C761" s="606"/>
      <c r="D761" s="606"/>
      <c r="E761" s="606"/>
      <c r="F761" s="605"/>
      <c r="G761" s="605"/>
      <c r="H761" s="605"/>
      <c r="I761" s="607"/>
    </row>
    <row r="762" spans="2:9" x14ac:dyDescent="0.25">
      <c r="B762" s="605"/>
      <c r="C762" s="606"/>
      <c r="D762" s="606"/>
      <c r="E762" s="606"/>
      <c r="F762" s="605"/>
      <c r="G762" s="605"/>
      <c r="H762" s="605"/>
      <c r="I762" s="607"/>
    </row>
    <row r="763" spans="2:9" x14ac:dyDescent="0.25">
      <c r="B763" s="605"/>
      <c r="C763" s="606"/>
      <c r="D763" s="606"/>
      <c r="E763" s="606"/>
      <c r="F763" s="605"/>
      <c r="G763" s="605"/>
      <c r="H763" s="605"/>
      <c r="I763" s="607"/>
    </row>
    <row r="764" spans="2:9" x14ac:dyDescent="0.25">
      <c r="B764" s="605"/>
      <c r="C764" s="606"/>
      <c r="D764" s="606"/>
      <c r="E764" s="606"/>
      <c r="F764" s="605"/>
      <c r="G764" s="605"/>
      <c r="H764" s="605"/>
      <c r="I764" s="607"/>
    </row>
    <row r="765" spans="2:9" x14ac:dyDescent="0.25">
      <c r="B765" s="605"/>
      <c r="C765" s="606"/>
      <c r="D765" s="606"/>
      <c r="E765" s="606"/>
      <c r="F765" s="605"/>
      <c r="G765" s="605"/>
      <c r="H765" s="605"/>
      <c r="I765" s="607"/>
    </row>
    <row r="766" spans="2:9" x14ac:dyDescent="0.25">
      <c r="B766" s="605"/>
      <c r="C766" s="606"/>
      <c r="D766" s="606"/>
      <c r="E766" s="606"/>
      <c r="F766" s="605"/>
      <c r="G766" s="605"/>
      <c r="H766" s="605"/>
      <c r="I766" s="607"/>
    </row>
    <row r="767" spans="2:9" x14ac:dyDescent="0.25">
      <c r="B767" s="605"/>
      <c r="C767" s="606"/>
      <c r="D767" s="606"/>
      <c r="E767" s="606"/>
      <c r="F767" s="605"/>
      <c r="G767" s="605"/>
      <c r="H767" s="605"/>
      <c r="I767" s="607"/>
    </row>
    <row r="768" spans="2:9" x14ac:dyDescent="0.25">
      <c r="B768" s="605"/>
      <c r="C768" s="606"/>
      <c r="D768" s="606"/>
      <c r="E768" s="606"/>
      <c r="F768" s="605"/>
      <c r="G768" s="605"/>
      <c r="H768" s="605"/>
      <c r="I768" s="607"/>
    </row>
    <row r="769" spans="2:9" x14ac:dyDescent="0.25">
      <c r="B769" s="605"/>
      <c r="C769" s="606"/>
      <c r="D769" s="606"/>
      <c r="E769" s="606"/>
      <c r="F769" s="605"/>
      <c r="G769" s="605"/>
      <c r="H769" s="605"/>
      <c r="I769" s="607"/>
    </row>
    <row r="770" spans="2:9" x14ac:dyDescent="0.25">
      <c r="B770" s="605"/>
      <c r="C770" s="606"/>
      <c r="D770" s="606"/>
      <c r="E770" s="606"/>
      <c r="F770" s="605"/>
      <c r="G770" s="605"/>
      <c r="H770" s="605"/>
      <c r="I770" s="607"/>
    </row>
    <row r="771" spans="2:9" x14ac:dyDescent="0.25">
      <c r="B771" s="605"/>
      <c r="C771" s="606"/>
      <c r="D771" s="606"/>
      <c r="E771" s="606"/>
      <c r="F771" s="605"/>
      <c r="G771" s="605"/>
      <c r="H771" s="605"/>
      <c r="I771" s="607"/>
    </row>
    <row r="772" spans="2:9" x14ac:dyDescent="0.25">
      <c r="B772" s="605"/>
      <c r="C772" s="606"/>
      <c r="D772" s="606"/>
      <c r="E772" s="606"/>
      <c r="F772" s="605"/>
      <c r="G772" s="605"/>
      <c r="H772" s="605"/>
      <c r="I772" s="607"/>
    </row>
    <row r="773" spans="2:9" x14ac:dyDescent="0.25">
      <c r="B773" s="605"/>
      <c r="C773" s="606"/>
      <c r="D773" s="606"/>
      <c r="E773" s="606"/>
      <c r="F773" s="605"/>
      <c r="G773" s="605"/>
      <c r="H773" s="605"/>
      <c r="I773" s="607"/>
    </row>
    <row r="774" spans="2:9" x14ac:dyDescent="0.25">
      <c r="B774" s="605"/>
      <c r="C774" s="606"/>
      <c r="D774" s="606"/>
      <c r="E774" s="606"/>
      <c r="F774" s="605"/>
      <c r="G774" s="605"/>
      <c r="H774" s="605"/>
      <c r="I774" s="607"/>
    </row>
    <row r="775" spans="2:9" x14ac:dyDescent="0.25">
      <c r="B775" s="605"/>
      <c r="C775" s="606"/>
      <c r="D775" s="606"/>
      <c r="E775" s="606"/>
      <c r="F775" s="605"/>
      <c r="G775" s="605"/>
      <c r="H775" s="605"/>
      <c r="I775" s="607"/>
    </row>
    <row r="776" spans="2:9" x14ac:dyDescent="0.25">
      <c r="B776" s="605"/>
      <c r="C776" s="606"/>
      <c r="D776" s="606"/>
      <c r="E776" s="606"/>
      <c r="F776" s="605"/>
      <c r="G776" s="605"/>
      <c r="H776" s="605"/>
      <c r="I776" s="607"/>
    </row>
    <row r="777" spans="2:9" x14ac:dyDescent="0.25">
      <c r="B777" s="605"/>
      <c r="C777" s="606"/>
      <c r="D777" s="606"/>
      <c r="E777" s="606"/>
      <c r="F777" s="605"/>
      <c r="G777" s="605"/>
      <c r="H777" s="605"/>
      <c r="I777" s="607"/>
    </row>
    <row r="778" spans="2:9" x14ac:dyDescent="0.25">
      <c r="B778" s="605"/>
      <c r="C778" s="606"/>
      <c r="D778" s="606"/>
      <c r="E778" s="606"/>
      <c r="F778" s="605"/>
      <c r="G778" s="605"/>
      <c r="H778" s="605"/>
      <c r="I778" s="607"/>
    </row>
    <row r="779" spans="2:9" x14ac:dyDescent="0.25">
      <c r="B779" s="605"/>
      <c r="C779" s="606"/>
      <c r="D779" s="606"/>
      <c r="E779" s="606"/>
      <c r="F779" s="605"/>
      <c r="G779" s="605"/>
      <c r="H779" s="605"/>
      <c r="I779" s="607"/>
    </row>
    <row r="780" spans="2:9" x14ac:dyDescent="0.25">
      <c r="B780" s="605"/>
      <c r="C780" s="606"/>
      <c r="D780" s="606"/>
      <c r="E780" s="606"/>
      <c r="F780" s="605"/>
      <c r="G780" s="605"/>
      <c r="H780" s="605"/>
      <c r="I780" s="607"/>
    </row>
    <row r="781" spans="2:9" x14ac:dyDescent="0.25">
      <c r="B781" s="605"/>
      <c r="C781" s="606"/>
      <c r="D781" s="606"/>
      <c r="E781" s="606"/>
      <c r="F781" s="605"/>
      <c r="G781" s="605"/>
      <c r="H781" s="605"/>
      <c r="I781" s="607"/>
    </row>
    <row r="782" spans="2:9" x14ac:dyDescent="0.25">
      <c r="B782" s="605"/>
      <c r="C782" s="606"/>
      <c r="D782" s="606"/>
      <c r="E782" s="606"/>
      <c r="F782" s="605"/>
      <c r="G782" s="605"/>
      <c r="H782" s="605"/>
      <c r="I782" s="607"/>
    </row>
    <row r="783" spans="2:9" x14ac:dyDescent="0.25">
      <c r="B783" s="605"/>
      <c r="C783" s="606"/>
      <c r="D783" s="606"/>
      <c r="E783" s="606"/>
      <c r="F783" s="605"/>
      <c r="G783" s="605"/>
      <c r="H783" s="605"/>
      <c r="I783" s="607"/>
    </row>
    <row r="784" spans="2:9" x14ac:dyDescent="0.25">
      <c r="B784" s="605"/>
      <c r="C784" s="606"/>
      <c r="D784" s="606"/>
      <c r="E784" s="606"/>
      <c r="F784" s="605"/>
      <c r="G784" s="605"/>
      <c r="H784" s="605"/>
      <c r="I784" s="607"/>
    </row>
    <row r="785" spans="2:9" x14ac:dyDescent="0.25">
      <c r="B785" s="605"/>
      <c r="C785" s="606"/>
      <c r="D785" s="606"/>
      <c r="E785" s="606"/>
      <c r="F785" s="605"/>
      <c r="G785" s="605"/>
      <c r="H785" s="605"/>
      <c r="I785" s="607"/>
    </row>
    <row r="786" spans="2:9" x14ac:dyDescent="0.25">
      <c r="B786" s="605"/>
      <c r="C786" s="606"/>
      <c r="D786" s="606"/>
      <c r="E786" s="606"/>
      <c r="F786" s="605"/>
      <c r="G786" s="605"/>
      <c r="H786" s="605"/>
      <c r="I786" s="607"/>
    </row>
    <row r="787" spans="2:9" x14ac:dyDescent="0.25">
      <c r="B787" s="605"/>
      <c r="C787" s="606"/>
      <c r="D787" s="606"/>
      <c r="E787" s="606"/>
      <c r="F787" s="605"/>
      <c r="G787" s="605"/>
      <c r="H787" s="605"/>
      <c r="I787" s="607"/>
    </row>
    <row r="788" spans="2:9" x14ac:dyDescent="0.25">
      <c r="B788" s="605"/>
      <c r="C788" s="606"/>
      <c r="D788" s="606"/>
      <c r="E788" s="606"/>
      <c r="F788" s="605"/>
      <c r="G788" s="605"/>
      <c r="H788" s="605"/>
      <c r="I788" s="607"/>
    </row>
    <row r="789" spans="2:9" x14ac:dyDescent="0.25">
      <c r="B789" s="605"/>
      <c r="C789" s="606"/>
      <c r="D789" s="606"/>
      <c r="E789" s="606"/>
      <c r="F789" s="605"/>
      <c r="G789" s="605"/>
      <c r="H789" s="605"/>
      <c r="I789" s="607"/>
    </row>
    <row r="790" spans="2:9" x14ac:dyDescent="0.25">
      <c r="B790" s="605"/>
      <c r="C790" s="606"/>
      <c r="D790" s="606"/>
      <c r="E790" s="606"/>
      <c r="F790" s="605"/>
      <c r="G790" s="605"/>
      <c r="H790" s="605"/>
      <c r="I790" s="607"/>
    </row>
    <row r="791" spans="2:9" x14ac:dyDescent="0.25">
      <c r="B791" s="605"/>
      <c r="C791" s="606"/>
      <c r="D791" s="606"/>
      <c r="E791" s="606"/>
      <c r="F791" s="605"/>
      <c r="G791" s="605"/>
      <c r="H791" s="605"/>
      <c r="I791" s="607"/>
    </row>
    <row r="792" spans="2:9" x14ac:dyDescent="0.25">
      <c r="B792" s="605"/>
      <c r="C792" s="606"/>
      <c r="D792" s="606"/>
      <c r="E792" s="606"/>
      <c r="F792" s="605"/>
      <c r="G792" s="605"/>
      <c r="H792" s="605"/>
      <c r="I792" s="607"/>
    </row>
    <row r="793" spans="2:9" x14ac:dyDescent="0.25">
      <c r="B793" s="605"/>
      <c r="C793" s="606"/>
      <c r="D793" s="606"/>
      <c r="E793" s="606"/>
      <c r="F793" s="605"/>
      <c r="G793" s="605"/>
      <c r="H793" s="605"/>
      <c r="I793" s="607"/>
    </row>
    <row r="794" spans="2:9" x14ac:dyDescent="0.25">
      <c r="B794" s="605"/>
      <c r="C794" s="606"/>
      <c r="D794" s="606"/>
      <c r="E794" s="606"/>
      <c r="F794" s="605"/>
      <c r="G794" s="605"/>
      <c r="H794" s="605"/>
      <c r="I794" s="607"/>
    </row>
    <row r="795" spans="2:9" x14ac:dyDescent="0.25">
      <c r="B795" s="605"/>
      <c r="C795" s="606"/>
      <c r="D795" s="606"/>
      <c r="E795" s="606"/>
      <c r="F795" s="605"/>
      <c r="G795" s="605"/>
      <c r="H795" s="605"/>
      <c r="I795" s="607"/>
    </row>
    <row r="796" spans="2:9" x14ac:dyDescent="0.25">
      <c r="B796" s="605"/>
      <c r="C796" s="606"/>
      <c r="D796" s="606"/>
      <c r="E796" s="606"/>
      <c r="F796" s="605"/>
      <c r="G796" s="605"/>
      <c r="H796" s="605"/>
      <c r="I796" s="607"/>
    </row>
    <row r="797" spans="2:9" x14ac:dyDescent="0.25">
      <c r="B797" s="605"/>
      <c r="C797" s="606"/>
      <c r="D797" s="606"/>
      <c r="E797" s="606"/>
      <c r="F797" s="605"/>
      <c r="G797" s="605"/>
      <c r="H797" s="605"/>
      <c r="I797" s="607"/>
    </row>
    <row r="798" spans="2:9" x14ac:dyDescent="0.25">
      <c r="B798" s="605"/>
      <c r="C798" s="606"/>
      <c r="D798" s="606"/>
      <c r="E798" s="606"/>
      <c r="F798" s="605"/>
      <c r="G798" s="605"/>
      <c r="H798" s="605"/>
      <c r="I798" s="607"/>
    </row>
    <row r="799" spans="2:9" x14ac:dyDescent="0.25">
      <c r="B799" s="605"/>
      <c r="C799" s="606"/>
      <c r="D799" s="606"/>
      <c r="E799" s="606"/>
      <c r="F799" s="605"/>
      <c r="G799" s="605"/>
      <c r="H799" s="605"/>
      <c r="I799" s="607"/>
    </row>
    <row r="800" spans="2:9" x14ac:dyDescent="0.25">
      <c r="B800" s="605"/>
      <c r="C800" s="606"/>
      <c r="D800" s="606"/>
      <c r="E800" s="606"/>
      <c r="F800" s="605"/>
      <c r="G800" s="605"/>
      <c r="H800" s="605"/>
      <c r="I800" s="607"/>
    </row>
    <row r="801" spans="2:9" x14ac:dyDescent="0.25">
      <c r="B801" s="605"/>
      <c r="C801" s="606"/>
      <c r="D801" s="606"/>
      <c r="E801" s="606"/>
      <c r="F801" s="605"/>
      <c r="G801" s="605"/>
      <c r="H801" s="605"/>
      <c r="I801" s="607"/>
    </row>
    <row r="802" spans="2:9" x14ac:dyDescent="0.25">
      <c r="B802" s="605"/>
      <c r="C802" s="606"/>
      <c r="D802" s="606"/>
      <c r="E802" s="606"/>
      <c r="F802" s="605"/>
      <c r="G802" s="605"/>
      <c r="H802" s="605"/>
      <c r="I802" s="607"/>
    </row>
    <row r="803" spans="2:9" x14ac:dyDescent="0.25">
      <c r="B803" s="605"/>
      <c r="C803" s="606"/>
      <c r="D803" s="606"/>
      <c r="E803" s="606"/>
      <c r="F803" s="605"/>
      <c r="G803" s="605"/>
      <c r="H803" s="605"/>
      <c r="I803" s="607"/>
    </row>
    <row r="804" spans="2:9" x14ac:dyDescent="0.25">
      <c r="B804" s="605"/>
      <c r="C804" s="606"/>
      <c r="D804" s="606"/>
      <c r="E804" s="606"/>
      <c r="F804" s="605"/>
      <c r="G804" s="605"/>
      <c r="H804" s="605"/>
      <c r="I804" s="607"/>
    </row>
    <row r="805" spans="2:9" x14ac:dyDescent="0.25">
      <c r="B805" s="605"/>
      <c r="C805" s="606"/>
      <c r="D805" s="606"/>
      <c r="E805" s="606"/>
      <c r="F805" s="605"/>
      <c r="G805" s="605"/>
      <c r="H805" s="605"/>
      <c r="I805" s="607"/>
    </row>
    <row r="806" spans="2:9" x14ac:dyDescent="0.25">
      <c r="B806" s="605"/>
      <c r="C806" s="606"/>
      <c r="D806" s="606"/>
      <c r="E806" s="606"/>
      <c r="F806" s="605"/>
      <c r="G806" s="605"/>
      <c r="H806" s="605"/>
      <c r="I806" s="607"/>
    </row>
    <row r="807" spans="2:9" x14ac:dyDescent="0.25">
      <c r="B807" s="605"/>
      <c r="C807" s="606"/>
      <c r="D807" s="606"/>
      <c r="E807" s="606"/>
      <c r="F807" s="605"/>
      <c r="G807" s="605"/>
      <c r="H807" s="605"/>
      <c r="I807" s="607"/>
    </row>
    <row r="808" spans="2:9" x14ac:dyDescent="0.25">
      <c r="B808" s="605"/>
      <c r="C808" s="606"/>
      <c r="D808" s="606"/>
      <c r="E808" s="606"/>
      <c r="F808" s="605"/>
      <c r="G808" s="605"/>
      <c r="H808" s="605"/>
      <c r="I808" s="607"/>
    </row>
    <row r="809" spans="2:9" x14ac:dyDescent="0.25">
      <c r="B809" s="605"/>
      <c r="C809" s="606"/>
      <c r="D809" s="606"/>
      <c r="E809" s="606"/>
      <c r="F809" s="605"/>
      <c r="G809" s="605"/>
      <c r="H809" s="605"/>
      <c r="I809" s="607"/>
    </row>
    <row r="810" spans="2:9" x14ac:dyDescent="0.25">
      <c r="B810" s="605"/>
      <c r="C810" s="606"/>
      <c r="D810" s="606"/>
      <c r="E810" s="606"/>
      <c r="F810" s="605"/>
      <c r="G810" s="605"/>
      <c r="H810" s="605"/>
      <c r="I810" s="607"/>
    </row>
    <row r="811" spans="2:9" x14ac:dyDescent="0.25">
      <c r="B811" s="605"/>
      <c r="C811" s="606"/>
      <c r="D811" s="606"/>
      <c r="E811" s="606"/>
      <c r="F811" s="605"/>
      <c r="G811" s="605"/>
      <c r="H811" s="605"/>
      <c r="I811" s="607"/>
    </row>
    <row r="812" spans="2:9" x14ac:dyDescent="0.25">
      <c r="B812" s="605"/>
      <c r="C812" s="606"/>
      <c r="D812" s="606"/>
      <c r="E812" s="606"/>
      <c r="F812" s="605"/>
      <c r="G812" s="605"/>
      <c r="H812" s="605"/>
      <c r="I812" s="607"/>
    </row>
    <row r="813" spans="2:9" x14ac:dyDescent="0.25">
      <c r="B813" s="605"/>
      <c r="C813" s="606"/>
      <c r="D813" s="606"/>
      <c r="E813" s="606"/>
      <c r="F813" s="605"/>
      <c r="G813" s="605"/>
      <c r="H813" s="605"/>
      <c r="I813" s="607"/>
    </row>
    <row r="814" spans="2:9" x14ac:dyDescent="0.25">
      <c r="B814" s="605"/>
      <c r="C814" s="606"/>
      <c r="D814" s="606"/>
      <c r="E814" s="606"/>
      <c r="F814" s="605"/>
      <c r="G814" s="605"/>
      <c r="H814" s="605"/>
      <c r="I814" s="607"/>
    </row>
    <row r="815" spans="2:9" x14ac:dyDescent="0.25">
      <c r="B815" s="605"/>
      <c r="C815" s="606"/>
      <c r="D815" s="606"/>
      <c r="E815" s="606"/>
      <c r="F815" s="605"/>
      <c r="G815" s="605"/>
      <c r="H815" s="605"/>
      <c r="I815" s="607"/>
    </row>
    <row r="816" spans="2:9" x14ac:dyDescent="0.25">
      <c r="B816" s="605"/>
      <c r="C816" s="606"/>
      <c r="D816" s="606"/>
      <c r="E816" s="606"/>
      <c r="F816" s="605"/>
      <c r="G816" s="605"/>
      <c r="H816" s="605"/>
      <c r="I816" s="607"/>
    </row>
    <row r="817" spans="2:9" x14ac:dyDescent="0.25">
      <c r="B817" s="605"/>
      <c r="C817" s="606"/>
      <c r="D817" s="606"/>
      <c r="E817" s="606"/>
      <c r="F817" s="605"/>
      <c r="G817" s="605"/>
      <c r="H817" s="605"/>
      <c r="I817" s="607"/>
    </row>
    <row r="818" spans="2:9" x14ac:dyDescent="0.25">
      <c r="B818" s="605"/>
      <c r="C818" s="606"/>
      <c r="D818" s="606"/>
      <c r="E818" s="606"/>
      <c r="F818" s="605"/>
      <c r="G818" s="605"/>
      <c r="H818" s="605"/>
      <c r="I818" s="607"/>
    </row>
    <row r="819" spans="2:9" x14ac:dyDescent="0.25">
      <c r="B819" s="605"/>
      <c r="C819" s="606"/>
      <c r="D819" s="606"/>
      <c r="E819" s="606"/>
      <c r="F819" s="605"/>
      <c r="G819" s="605"/>
      <c r="H819" s="605"/>
      <c r="I819" s="607"/>
    </row>
    <row r="820" spans="2:9" x14ac:dyDescent="0.25">
      <c r="B820" s="605"/>
      <c r="C820" s="606"/>
      <c r="D820" s="606"/>
      <c r="E820" s="606"/>
      <c r="F820" s="605"/>
      <c r="G820" s="605"/>
      <c r="H820" s="605"/>
      <c r="I820" s="607"/>
    </row>
    <row r="821" spans="2:9" x14ac:dyDescent="0.25">
      <c r="B821" s="605"/>
      <c r="C821" s="606"/>
      <c r="D821" s="606"/>
      <c r="E821" s="606"/>
      <c r="F821" s="605"/>
      <c r="G821" s="605"/>
      <c r="H821" s="605"/>
      <c r="I821" s="607"/>
    </row>
    <row r="822" spans="2:9" x14ac:dyDescent="0.25">
      <c r="B822" s="605"/>
      <c r="C822" s="606"/>
      <c r="D822" s="606"/>
      <c r="E822" s="606"/>
      <c r="F822" s="605"/>
      <c r="G822" s="605"/>
      <c r="H822" s="605"/>
      <c r="I822" s="607"/>
    </row>
    <row r="823" spans="2:9" x14ac:dyDescent="0.25">
      <c r="B823" s="605"/>
      <c r="C823" s="606"/>
      <c r="D823" s="606"/>
      <c r="E823" s="606"/>
      <c r="F823" s="605"/>
      <c r="G823" s="605"/>
      <c r="H823" s="605"/>
      <c r="I823" s="607"/>
    </row>
    <row r="824" spans="2:9" x14ac:dyDescent="0.25">
      <c r="B824" s="605"/>
      <c r="C824" s="606"/>
      <c r="D824" s="606"/>
      <c r="E824" s="606"/>
      <c r="F824" s="605"/>
      <c r="G824" s="605"/>
      <c r="H824" s="605"/>
      <c r="I824" s="607"/>
    </row>
    <row r="825" spans="2:9" x14ac:dyDescent="0.25">
      <c r="B825" s="605"/>
      <c r="C825" s="606"/>
      <c r="D825" s="606"/>
      <c r="E825" s="606"/>
      <c r="F825" s="605"/>
      <c r="G825" s="605"/>
      <c r="H825" s="605"/>
      <c r="I825" s="607"/>
    </row>
    <row r="826" spans="2:9" x14ac:dyDescent="0.25">
      <c r="B826" s="605"/>
      <c r="C826" s="606"/>
      <c r="D826" s="606"/>
      <c r="E826" s="606"/>
      <c r="F826" s="605"/>
      <c r="G826" s="605"/>
      <c r="H826" s="605"/>
      <c r="I826" s="607"/>
    </row>
    <row r="827" spans="2:9" x14ac:dyDescent="0.25">
      <c r="B827" s="605"/>
      <c r="C827" s="606"/>
      <c r="D827" s="606"/>
      <c r="E827" s="606"/>
      <c r="F827" s="605"/>
      <c r="G827" s="605"/>
      <c r="H827" s="605"/>
      <c r="I827" s="607"/>
    </row>
    <row r="828" spans="2:9" x14ac:dyDescent="0.25">
      <c r="B828" s="605"/>
      <c r="C828" s="606"/>
      <c r="D828" s="606"/>
      <c r="E828" s="606"/>
      <c r="F828" s="605"/>
      <c r="G828" s="605"/>
      <c r="H828" s="605"/>
      <c r="I828" s="607"/>
    </row>
    <row r="829" spans="2:9" x14ac:dyDescent="0.25">
      <c r="B829" s="605"/>
      <c r="C829" s="606"/>
      <c r="D829" s="606"/>
      <c r="E829" s="606"/>
      <c r="F829" s="605"/>
      <c r="G829" s="605"/>
      <c r="H829" s="605"/>
      <c r="I829" s="607"/>
    </row>
    <row r="830" spans="2:9" x14ac:dyDescent="0.25">
      <c r="B830" s="605"/>
      <c r="C830" s="606"/>
      <c r="D830" s="606"/>
      <c r="E830" s="606"/>
      <c r="F830" s="605"/>
      <c r="G830" s="605"/>
      <c r="H830" s="605"/>
      <c r="I830" s="607"/>
    </row>
    <row r="831" spans="2:9" x14ac:dyDescent="0.25">
      <c r="B831" s="605"/>
      <c r="C831" s="606"/>
      <c r="D831" s="606"/>
      <c r="E831" s="606"/>
      <c r="F831" s="605"/>
      <c r="G831" s="605"/>
      <c r="H831" s="605"/>
      <c r="I831" s="607"/>
    </row>
    <row r="832" spans="2:9" x14ac:dyDescent="0.25">
      <c r="B832" s="605"/>
      <c r="C832" s="606"/>
      <c r="D832" s="606"/>
      <c r="E832" s="606"/>
      <c r="F832" s="605"/>
      <c r="G832" s="605"/>
      <c r="H832" s="605"/>
      <c r="I832" s="607"/>
    </row>
    <row r="833" spans="2:9" x14ac:dyDescent="0.25">
      <c r="B833" s="605"/>
      <c r="C833" s="606"/>
      <c r="D833" s="606"/>
      <c r="E833" s="606"/>
      <c r="F833" s="605"/>
      <c r="G833" s="605"/>
      <c r="H833" s="605"/>
      <c r="I833" s="607"/>
    </row>
    <row r="834" spans="2:9" x14ac:dyDescent="0.25">
      <c r="B834" s="605"/>
      <c r="C834" s="606"/>
      <c r="D834" s="606"/>
      <c r="E834" s="606"/>
      <c r="F834" s="605"/>
      <c r="G834" s="605"/>
      <c r="H834" s="605"/>
      <c r="I834" s="607"/>
    </row>
    <row r="835" spans="2:9" x14ac:dyDescent="0.25">
      <c r="B835" s="605"/>
      <c r="C835" s="606"/>
      <c r="D835" s="606"/>
      <c r="E835" s="606"/>
      <c r="F835" s="605"/>
      <c r="G835" s="605"/>
      <c r="H835" s="605"/>
      <c r="I835" s="607"/>
    </row>
    <row r="836" spans="2:9" x14ac:dyDescent="0.25">
      <c r="B836" s="605"/>
      <c r="C836" s="606"/>
      <c r="D836" s="606"/>
      <c r="E836" s="606"/>
      <c r="F836" s="605"/>
      <c r="G836" s="605"/>
      <c r="H836" s="605"/>
      <c r="I836" s="607"/>
    </row>
    <row r="837" spans="2:9" x14ac:dyDescent="0.25">
      <c r="B837" s="605"/>
      <c r="C837" s="606"/>
      <c r="D837" s="606"/>
      <c r="E837" s="606"/>
      <c r="F837" s="605"/>
      <c r="G837" s="605"/>
      <c r="H837" s="605"/>
      <c r="I837" s="607"/>
    </row>
    <row r="838" spans="2:9" x14ac:dyDescent="0.25">
      <c r="B838" s="605"/>
      <c r="C838" s="606"/>
      <c r="D838" s="606"/>
      <c r="E838" s="606"/>
      <c r="F838" s="605"/>
      <c r="G838" s="605"/>
      <c r="H838" s="605"/>
      <c r="I838" s="607"/>
    </row>
    <row r="839" spans="2:9" x14ac:dyDescent="0.25">
      <c r="B839" s="605"/>
      <c r="C839" s="606"/>
      <c r="D839" s="606"/>
      <c r="E839" s="606"/>
      <c r="F839" s="605"/>
      <c r="G839" s="605"/>
      <c r="H839" s="605"/>
      <c r="I839" s="607"/>
    </row>
    <row r="840" spans="2:9" x14ac:dyDescent="0.25">
      <c r="B840" s="605"/>
      <c r="C840" s="606"/>
      <c r="D840" s="606"/>
      <c r="E840" s="606"/>
      <c r="F840" s="605"/>
      <c r="G840" s="605"/>
      <c r="H840" s="605"/>
      <c r="I840" s="607"/>
    </row>
    <row r="841" spans="2:9" x14ac:dyDescent="0.25">
      <c r="B841" s="605"/>
      <c r="C841" s="606"/>
      <c r="D841" s="606"/>
      <c r="E841" s="606"/>
      <c r="F841" s="605"/>
      <c r="G841" s="605"/>
      <c r="H841" s="605"/>
      <c r="I841" s="607"/>
    </row>
    <row r="842" spans="2:9" x14ac:dyDescent="0.25">
      <c r="B842" s="605"/>
      <c r="C842" s="606"/>
      <c r="D842" s="606"/>
      <c r="E842" s="606"/>
      <c r="F842" s="605"/>
      <c r="G842" s="605"/>
      <c r="H842" s="605"/>
      <c r="I842" s="607"/>
    </row>
    <row r="843" spans="2:9" x14ac:dyDescent="0.25">
      <c r="B843" s="605"/>
      <c r="C843" s="606"/>
      <c r="D843" s="606"/>
      <c r="E843" s="606"/>
      <c r="F843" s="605"/>
      <c r="G843" s="605"/>
      <c r="H843" s="605"/>
      <c r="I843" s="607"/>
    </row>
    <row r="844" spans="2:9" x14ac:dyDescent="0.25">
      <c r="B844" s="605"/>
      <c r="C844" s="606"/>
      <c r="D844" s="606"/>
      <c r="E844" s="606"/>
      <c r="F844" s="605"/>
      <c r="G844" s="605"/>
      <c r="H844" s="605"/>
      <c r="I844" s="607"/>
    </row>
    <row r="845" spans="2:9" x14ac:dyDescent="0.25">
      <c r="B845" s="605"/>
      <c r="C845" s="606"/>
      <c r="D845" s="606"/>
      <c r="E845" s="606"/>
      <c r="F845" s="605"/>
      <c r="G845" s="605"/>
      <c r="H845" s="605"/>
      <c r="I845" s="607"/>
    </row>
    <row r="846" spans="2:9" x14ac:dyDescent="0.25">
      <c r="B846" s="605"/>
      <c r="C846" s="606"/>
      <c r="D846" s="606"/>
      <c r="E846" s="606"/>
      <c r="F846" s="605"/>
      <c r="G846" s="605"/>
      <c r="H846" s="605"/>
      <c r="I846" s="607"/>
    </row>
    <row r="847" spans="2:9" x14ac:dyDescent="0.25">
      <c r="B847" s="605"/>
      <c r="C847" s="606"/>
      <c r="D847" s="606"/>
      <c r="E847" s="606"/>
      <c r="F847" s="605"/>
      <c r="G847" s="605"/>
      <c r="H847" s="605"/>
      <c r="I847" s="607"/>
    </row>
    <row r="848" spans="2:9" x14ac:dyDescent="0.25">
      <c r="B848" s="605"/>
      <c r="C848" s="606"/>
      <c r="D848" s="606"/>
      <c r="E848" s="606"/>
      <c r="F848" s="605"/>
      <c r="G848" s="605"/>
      <c r="H848" s="605"/>
      <c r="I848" s="607"/>
    </row>
    <row r="849" spans="2:9" x14ac:dyDescent="0.25">
      <c r="B849" s="605"/>
      <c r="C849" s="606"/>
      <c r="D849" s="606"/>
      <c r="E849" s="606"/>
      <c r="F849" s="605"/>
      <c r="G849" s="605"/>
      <c r="H849" s="605"/>
      <c r="I849" s="607"/>
    </row>
    <row r="850" spans="2:9" x14ac:dyDescent="0.25">
      <c r="B850" s="605"/>
      <c r="C850" s="606"/>
      <c r="D850" s="606"/>
      <c r="E850" s="606"/>
      <c r="F850" s="605"/>
      <c r="G850" s="605"/>
      <c r="H850" s="605"/>
      <c r="I850" s="607"/>
    </row>
    <row r="851" spans="2:9" x14ac:dyDescent="0.25">
      <c r="B851" s="605"/>
      <c r="C851" s="606"/>
      <c r="D851" s="606"/>
      <c r="E851" s="606"/>
      <c r="F851" s="605"/>
      <c r="G851" s="605"/>
      <c r="H851" s="605"/>
      <c r="I851" s="607"/>
    </row>
    <row r="852" spans="2:9" x14ac:dyDescent="0.25">
      <c r="B852" s="605"/>
      <c r="C852" s="606"/>
      <c r="D852" s="606"/>
      <c r="E852" s="606"/>
      <c r="F852" s="605"/>
      <c r="G852" s="605"/>
      <c r="H852" s="605"/>
      <c r="I852" s="607"/>
    </row>
    <row r="853" spans="2:9" x14ac:dyDescent="0.25">
      <c r="B853" s="605"/>
      <c r="C853" s="606"/>
      <c r="D853" s="606"/>
      <c r="E853" s="606"/>
      <c r="F853" s="605"/>
      <c r="G853" s="605"/>
      <c r="H853" s="605"/>
      <c r="I853" s="607"/>
    </row>
    <row r="854" spans="2:9" x14ac:dyDescent="0.25">
      <c r="B854" s="605"/>
      <c r="C854" s="606"/>
      <c r="D854" s="606"/>
      <c r="E854" s="606"/>
      <c r="F854" s="605"/>
      <c r="G854" s="605"/>
      <c r="H854" s="605"/>
      <c r="I854" s="607"/>
    </row>
    <row r="855" spans="2:9" x14ac:dyDescent="0.25">
      <c r="B855" s="605"/>
      <c r="C855" s="606"/>
      <c r="D855" s="606"/>
      <c r="E855" s="606"/>
      <c r="F855" s="605"/>
      <c r="G855" s="605"/>
      <c r="H855" s="605"/>
      <c r="I855" s="607"/>
    </row>
    <row r="856" spans="2:9" x14ac:dyDescent="0.25">
      <c r="B856" s="605"/>
      <c r="C856" s="606"/>
      <c r="D856" s="606"/>
      <c r="E856" s="606"/>
      <c r="F856" s="605"/>
      <c r="G856" s="605"/>
      <c r="H856" s="605"/>
      <c r="I856" s="607"/>
    </row>
    <row r="857" spans="2:9" x14ac:dyDescent="0.25">
      <c r="B857" s="605"/>
      <c r="C857" s="606"/>
      <c r="D857" s="606"/>
      <c r="E857" s="606"/>
      <c r="F857" s="605"/>
      <c r="G857" s="605"/>
      <c r="H857" s="605"/>
      <c r="I857" s="607"/>
    </row>
    <row r="858" spans="2:9" x14ac:dyDescent="0.25">
      <c r="B858" s="605"/>
      <c r="C858" s="606"/>
      <c r="D858" s="606"/>
      <c r="E858" s="606"/>
      <c r="F858" s="605"/>
      <c r="G858" s="605"/>
      <c r="H858" s="605"/>
      <c r="I858" s="607"/>
    </row>
    <row r="859" spans="2:9" x14ac:dyDescent="0.25">
      <c r="B859" s="605"/>
      <c r="C859" s="606"/>
      <c r="D859" s="606"/>
      <c r="E859" s="606"/>
      <c r="F859" s="605"/>
      <c r="G859" s="605"/>
      <c r="H859" s="605"/>
      <c r="I859" s="607"/>
    </row>
    <row r="860" spans="2:9" x14ac:dyDescent="0.25">
      <c r="B860" s="605"/>
      <c r="C860" s="606"/>
      <c r="D860" s="606"/>
      <c r="E860" s="606"/>
      <c r="F860" s="605"/>
      <c r="G860" s="605"/>
      <c r="H860" s="605"/>
      <c r="I860" s="607"/>
    </row>
    <row r="861" spans="2:9" x14ac:dyDescent="0.25">
      <c r="B861" s="605"/>
      <c r="C861" s="606"/>
      <c r="D861" s="606"/>
      <c r="E861" s="606"/>
      <c r="F861" s="605"/>
      <c r="G861" s="605"/>
      <c r="H861" s="605"/>
      <c r="I861" s="607"/>
    </row>
    <row r="862" spans="2:9" x14ac:dyDescent="0.25">
      <c r="B862" s="605"/>
      <c r="C862" s="606"/>
      <c r="D862" s="606"/>
      <c r="E862" s="606"/>
      <c r="F862" s="605"/>
      <c r="G862" s="605"/>
      <c r="H862" s="605"/>
      <c r="I862" s="607"/>
    </row>
    <row r="863" spans="2:9" x14ac:dyDescent="0.25">
      <c r="B863" s="605"/>
      <c r="C863" s="606"/>
      <c r="D863" s="606"/>
      <c r="E863" s="606"/>
      <c r="F863" s="605"/>
      <c r="G863" s="605"/>
      <c r="H863" s="605"/>
      <c r="I863" s="607"/>
    </row>
    <row r="864" spans="2:9" x14ac:dyDescent="0.25">
      <c r="B864" s="605"/>
      <c r="C864" s="606"/>
      <c r="D864" s="606"/>
      <c r="E864" s="606"/>
      <c r="F864" s="605"/>
      <c r="G864" s="605"/>
      <c r="H864" s="605"/>
      <c r="I864" s="607"/>
    </row>
    <row r="865" spans="2:9" x14ac:dyDescent="0.25">
      <c r="B865" s="605"/>
      <c r="C865" s="606"/>
      <c r="D865" s="606"/>
      <c r="E865" s="606"/>
      <c r="F865" s="605"/>
      <c r="G865" s="605"/>
      <c r="H865" s="605"/>
      <c r="I865" s="607"/>
    </row>
    <row r="866" spans="2:9" x14ac:dyDescent="0.25">
      <c r="B866" s="605"/>
      <c r="C866" s="606"/>
      <c r="D866" s="606"/>
      <c r="E866" s="606"/>
      <c r="F866" s="605"/>
      <c r="G866" s="605"/>
      <c r="H866" s="605"/>
      <c r="I866" s="607"/>
    </row>
    <row r="867" spans="2:9" x14ac:dyDescent="0.25">
      <c r="B867" s="605"/>
      <c r="C867" s="606"/>
      <c r="D867" s="606"/>
      <c r="E867" s="606"/>
      <c r="F867" s="605"/>
      <c r="G867" s="605"/>
      <c r="H867" s="605"/>
      <c r="I867" s="607"/>
    </row>
    <row r="868" spans="2:9" x14ac:dyDescent="0.25">
      <c r="B868" s="605"/>
      <c r="C868" s="606"/>
      <c r="D868" s="606"/>
      <c r="E868" s="606"/>
      <c r="F868" s="605"/>
      <c r="G868" s="605"/>
      <c r="H868" s="605"/>
      <c r="I868" s="607"/>
    </row>
    <row r="869" spans="2:9" x14ac:dyDescent="0.25">
      <c r="B869" s="605"/>
      <c r="C869" s="606"/>
      <c r="D869" s="606"/>
      <c r="E869" s="606"/>
      <c r="F869" s="605"/>
      <c r="G869" s="605"/>
      <c r="H869" s="605"/>
      <c r="I869" s="607"/>
    </row>
    <row r="870" spans="2:9" x14ac:dyDescent="0.25">
      <c r="B870" s="605"/>
      <c r="C870" s="606"/>
      <c r="D870" s="606"/>
      <c r="E870" s="606"/>
      <c r="F870" s="605"/>
      <c r="G870" s="605"/>
      <c r="H870" s="605"/>
      <c r="I870" s="607"/>
    </row>
    <row r="871" spans="2:9" x14ac:dyDescent="0.25">
      <c r="B871" s="605"/>
      <c r="C871" s="606"/>
      <c r="D871" s="606"/>
      <c r="E871" s="606"/>
      <c r="F871" s="605"/>
      <c r="G871" s="605"/>
      <c r="H871" s="605"/>
      <c r="I871" s="607"/>
    </row>
    <row r="872" spans="2:9" x14ac:dyDescent="0.25">
      <c r="B872" s="605"/>
      <c r="C872" s="606"/>
      <c r="D872" s="606"/>
      <c r="E872" s="606"/>
      <c r="F872" s="605"/>
      <c r="G872" s="605"/>
      <c r="H872" s="605"/>
      <c r="I872" s="607"/>
    </row>
    <row r="873" spans="2:9" x14ac:dyDescent="0.25">
      <c r="B873" s="605"/>
      <c r="C873" s="606"/>
      <c r="D873" s="606"/>
      <c r="E873" s="606"/>
      <c r="F873" s="605"/>
      <c r="G873" s="605"/>
      <c r="H873" s="605"/>
      <c r="I873" s="607"/>
    </row>
    <row r="874" spans="2:9" x14ac:dyDescent="0.25">
      <c r="B874" s="605"/>
      <c r="C874" s="606"/>
      <c r="D874" s="606"/>
      <c r="E874" s="606"/>
      <c r="F874" s="605"/>
      <c r="G874" s="605"/>
      <c r="H874" s="605"/>
      <c r="I874" s="607"/>
    </row>
    <row r="875" spans="2:9" x14ac:dyDescent="0.25">
      <c r="B875" s="605"/>
      <c r="C875" s="606"/>
      <c r="D875" s="606"/>
      <c r="E875" s="606"/>
      <c r="F875" s="605"/>
      <c r="G875" s="605"/>
      <c r="H875" s="605"/>
      <c r="I875" s="607"/>
    </row>
    <row r="876" spans="2:9" x14ac:dyDescent="0.25">
      <c r="B876" s="605"/>
      <c r="C876" s="606"/>
      <c r="D876" s="606"/>
      <c r="E876" s="606"/>
      <c r="F876" s="605"/>
      <c r="G876" s="605"/>
      <c r="H876" s="605"/>
      <c r="I876" s="607"/>
    </row>
    <row r="877" spans="2:9" x14ac:dyDescent="0.25">
      <c r="B877" s="605"/>
      <c r="C877" s="606"/>
      <c r="D877" s="606"/>
      <c r="E877" s="606"/>
      <c r="F877" s="605"/>
      <c r="G877" s="605"/>
      <c r="H877" s="605"/>
      <c r="I877" s="607"/>
    </row>
    <row r="878" spans="2:9" x14ac:dyDescent="0.25">
      <c r="B878" s="605"/>
      <c r="C878" s="606"/>
      <c r="D878" s="606"/>
      <c r="E878" s="606"/>
      <c r="F878" s="605"/>
      <c r="G878" s="605"/>
      <c r="H878" s="605"/>
      <c r="I878" s="607"/>
    </row>
    <row r="879" spans="2:9" x14ac:dyDescent="0.25">
      <c r="B879" s="605"/>
      <c r="C879" s="606"/>
      <c r="D879" s="606"/>
      <c r="E879" s="606"/>
      <c r="F879" s="605"/>
      <c r="G879" s="605"/>
      <c r="H879" s="605"/>
      <c r="I879" s="607"/>
    </row>
    <row r="880" spans="2:9" x14ac:dyDescent="0.25">
      <c r="B880" s="605"/>
      <c r="C880" s="606"/>
      <c r="D880" s="606"/>
      <c r="E880" s="606"/>
      <c r="F880" s="605"/>
      <c r="G880" s="605"/>
      <c r="H880" s="605"/>
      <c r="I880" s="607"/>
    </row>
    <row r="881" spans="2:9" x14ac:dyDescent="0.25">
      <c r="B881" s="605"/>
      <c r="C881" s="606"/>
      <c r="D881" s="606"/>
      <c r="E881" s="606"/>
      <c r="F881" s="605"/>
      <c r="G881" s="605"/>
      <c r="H881" s="605"/>
      <c r="I881" s="607"/>
    </row>
    <row r="882" spans="2:9" x14ac:dyDescent="0.25">
      <c r="B882" s="605"/>
      <c r="C882" s="606"/>
      <c r="D882" s="606"/>
      <c r="E882" s="606"/>
      <c r="F882" s="605"/>
      <c r="G882" s="605"/>
      <c r="H882" s="605"/>
      <c r="I882" s="607"/>
    </row>
    <row r="883" spans="2:9" x14ac:dyDescent="0.25">
      <c r="B883" s="605"/>
      <c r="C883" s="606"/>
      <c r="D883" s="606"/>
      <c r="E883" s="606"/>
      <c r="F883" s="605"/>
      <c r="G883" s="605"/>
      <c r="H883" s="605"/>
      <c r="I883" s="607"/>
    </row>
    <row r="884" spans="2:9" x14ac:dyDescent="0.25">
      <c r="B884" s="605"/>
      <c r="C884" s="606"/>
      <c r="D884" s="606"/>
      <c r="E884" s="606"/>
      <c r="F884" s="605"/>
      <c r="G884" s="605"/>
      <c r="H884" s="605"/>
      <c r="I884" s="607"/>
    </row>
    <row r="885" spans="2:9" x14ac:dyDescent="0.25">
      <c r="B885" s="605"/>
      <c r="C885" s="606"/>
      <c r="D885" s="606"/>
      <c r="E885" s="606"/>
      <c r="F885" s="605"/>
      <c r="G885" s="605"/>
      <c r="H885" s="605"/>
      <c r="I885" s="607"/>
    </row>
    <row r="886" spans="2:9" x14ac:dyDescent="0.25">
      <c r="B886" s="605"/>
      <c r="C886" s="606"/>
      <c r="D886" s="606"/>
      <c r="E886" s="606"/>
      <c r="F886" s="605"/>
      <c r="G886" s="605"/>
      <c r="H886" s="605"/>
      <c r="I886" s="607"/>
    </row>
    <row r="887" spans="2:9" x14ac:dyDescent="0.25">
      <c r="B887" s="605"/>
      <c r="C887" s="606"/>
      <c r="D887" s="606"/>
      <c r="E887" s="606"/>
      <c r="F887" s="605"/>
      <c r="G887" s="605"/>
      <c r="H887" s="605"/>
      <c r="I887" s="607"/>
    </row>
    <row r="888" spans="2:9" x14ac:dyDescent="0.25">
      <c r="B888" s="605"/>
      <c r="C888" s="606"/>
      <c r="D888" s="606"/>
      <c r="E888" s="606"/>
      <c r="F888" s="605"/>
      <c r="G888" s="605"/>
      <c r="H888" s="605"/>
      <c r="I888" s="607"/>
    </row>
    <row r="889" spans="2:9" x14ac:dyDescent="0.25">
      <c r="B889" s="605"/>
      <c r="C889" s="606"/>
      <c r="D889" s="606"/>
      <c r="E889" s="606"/>
      <c r="F889" s="605"/>
      <c r="G889" s="605"/>
      <c r="H889" s="605"/>
      <c r="I889" s="607"/>
    </row>
    <row r="890" spans="2:9" x14ac:dyDescent="0.25">
      <c r="B890" s="605"/>
      <c r="C890" s="606"/>
      <c r="D890" s="606"/>
      <c r="E890" s="606"/>
      <c r="F890" s="605"/>
      <c r="G890" s="605"/>
      <c r="H890" s="605"/>
      <c r="I890" s="607"/>
    </row>
    <row r="891" spans="2:9" x14ac:dyDescent="0.25">
      <c r="B891" s="605"/>
      <c r="C891" s="606"/>
      <c r="D891" s="606"/>
      <c r="E891" s="606"/>
      <c r="F891" s="605"/>
      <c r="G891" s="605"/>
      <c r="H891" s="605"/>
      <c r="I891" s="607"/>
    </row>
    <row r="892" spans="2:9" x14ac:dyDescent="0.25">
      <c r="B892" s="605"/>
      <c r="C892" s="606"/>
      <c r="D892" s="606"/>
      <c r="E892" s="606"/>
      <c r="F892" s="605"/>
      <c r="G892" s="605"/>
      <c r="H892" s="605"/>
      <c r="I892" s="607"/>
    </row>
    <row r="893" spans="2:9" x14ac:dyDescent="0.25">
      <c r="B893" s="605"/>
      <c r="C893" s="606"/>
      <c r="D893" s="606"/>
      <c r="E893" s="606"/>
      <c r="F893" s="605"/>
      <c r="G893" s="605"/>
      <c r="H893" s="605"/>
      <c r="I893" s="607"/>
    </row>
    <row r="894" spans="2:9" x14ac:dyDescent="0.25">
      <c r="B894" s="605"/>
      <c r="C894" s="606"/>
      <c r="D894" s="606"/>
      <c r="E894" s="606"/>
      <c r="F894" s="605"/>
      <c r="G894" s="605"/>
      <c r="H894" s="605"/>
      <c r="I894" s="607"/>
    </row>
    <row r="895" spans="2:9" x14ac:dyDescent="0.25">
      <c r="B895" s="605"/>
      <c r="C895" s="606"/>
      <c r="D895" s="606"/>
      <c r="E895" s="606"/>
      <c r="F895" s="605"/>
      <c r="G895" s="605"/>
      <c r="H895" s="605"/>
      <c r="I895" s="607"/>
    </row>
    <row r="896" spans="2:9" x14ac:dyDescent="0.25">
      <c r="B896" s="605"/>
      <c r="C896" s="606"/>
      <c r="D896" s="606"/>
      <c r="E896" s="606"/>
      <c r="F896" s="605"/>
      <c r="G896" s="605"/>
      <c r="H896" s="605"/>
      <c r="I896" s="607"/>
    </row>
    <row r="897" spans="2:9" x14ac:dyDescent="0.25">
      <c r="B897" s="605"/>
      <c r="C897" s="606"/>
      <c r="D897" s="606"/>
      <c r="E897" s="606"/>
      <c r="F897" s="605"/>
      <c r="G897" s="605"/>
      <c r="H897" s="605"/>
      <c r="I897" s="607"/>
    </row>
    <row r="898" spans="2:9" x14ac:dyDescent="0.25">
      <c r="B898" s="605"/>
      <c r="C898" s="606"/>
      <c r="D898" s="606"/>
      <c r="E898" s="606"/>
      <c r="F898" s="605"/>
      <c r="G898" s="605"/>
      <c r="H898" s="605"/>
      <c r="I898" s="607"/>
    </row>
    <row r="899" spans="2:9" x14ac:dyDescent="0.25">
      <c r="B899" s="605"/>
      <c r="C899" s="606"/>
      <c r="D899" s="606"/>
      <c r="E899" s="606"/>
      <c r="F899" s="605"/>
      <c r="G899" s="605"/>
      <c r="H899" s="605"/>
      <c r="I899" s="607"/>
    </row>
    <row r="900" spans="2:9" x14ac:dyDescent="0.25">
      <c r="B900" s="605"/>
      <c r="C900" s="606"/>
      <c r="D900" s="606"/>
      <c r="E900" s="606"/>
      <c r="F900" s="605"/>
      <c r="G900" s="605"/>
      <c r="H900" s="605"/>
      <c r="I900" s="607"/>
    </row>
    <row r="901" spans="2:9" x14ac:dyDescent="0.25">
      <c r="B901" s="605"/>
      <c r="C901" s="606"/>
      <c r="D901" s="606"/>
      <c r="E901" s="606"/>
      <c r="F901" s="605"/>
      <c r="G901" s="605"/>
      <c r="H901" s="605"/>
      <c r="I901" s="607"/>
    </row>
    <row r="902" spans="2:9" x14ac:dyDescent="0.25">
      <c r="B902" s="605"/>
      <c r="C902" s="606"/>
      <c r="D902" s="606"/>
      <c r="E902" s="606"/>
      <c r="F902" s="605"/>
      <c r="G902" s="605"/>
      <c r="H902" s="605"/>
      <c r="I902" s="607"/>
    </row>
    <row r="903" spans="2:9" x14ac:dyDescent="0.25">
      <c r="B903" s="605"/>
      <c r="C903" s="606"/>
      <c r="D903" s="606"/>
      <c r="E903" s="606"/>
      <c r="F903" s="605"/>
      <c r="G903" s="605"/>
      <c r="H903" s="605"/>
      <c r="I903" s="607"/>
    </row>
    <row r="904" spans="2:9" x14ac:dyDescent="0.25">
      <c r="B904" s="605"/>
      <c r="C904" s="606"/>
      <c r="D904" s="606"/>
      <c r="E904" s="606"/>
      <c r="F904" s="605"/>
      <c r="G904" s="605"/>
      <c r="H904" s="605"/>
      <c r="I904" s="607"/>
    </row>
    <row r="905" spans="2:9" x14ac:dyDescent="0.25">
      <c r="B905" s="605"/>
      <c r="C905" s="606"/>
      <c r="D905" s="606"/>
      <c r="E905" s="606"/>
      <c r="F905" s="605"/>
      <c r="G905" s="605"/>
      <c r="H905" s="605"/>
      <c r="I905" s="607"/>
    </row>
    <row r="906" spans="2:9" x14ac:dyDescent="0.25">
      <c r="B906" s="605"/>
      <c r="C906" s="606"/>
      <c r="D906" s="606"/>
      <c r="E906" s="606"/>
      <c r="F906" s="605"/>
      <c r="G906" s="605"/>
      <c r="H906" s="605"/>
      <c r="I906" s="607"/>
    </row>
    <row r="907" spans="2:9" x14ac:dyDescent="0.25">
      <c r="B907" s="605"/>
      <c r="C907" s="606"/>
      <c r="D907" s="606"/>
      <c r="E907" s="606"/>
      <c r="F907" s="605"/>
      <c r="G907" s="605"/>
      <c r="H907" s="605"/>
      <c r="I907" s="607"/>
    </row>
    <row r="908" spans="2:9" x14ac:dyDescent="0.25">
      <c r="B908" s="605"/>
      <c r="C908" s="606"/>
      <c r="D908" s="606"/>
      <c r="E908" s="606"/>
      <c r="F908" s="605"/>
      <c r="G908" s="605"/>
      <c r="H908" s="605"/>
      <c r="I908" s="607"/>
    </row>
    <row r="909" spans="2:9" x14ac:dyDescent="0.25">
      <c r="B909" s="605"/>
      <c r="C909" s="606"/>
      <c r="D909" s="606"/>
      <c r="E909" s="606"/>
      <c r="F909" s="605"/>
      <c r="G909" s="605"/>
      <c r="H909" s="605"/>
      <c r="I909" s="607"/>
    </row>
    <row r="910" spans="2:9" x14ac:dyDescent="0.25">
      <c r="B910" s="605"/>
      <c r="C910" s="606"/>
      <c r="D910" s="606"/>
      <c r="E910" s="606"/>
      <c r="F910" s="605"/>
      <c r="G910" s="605"/>
      <c r="H910" s="605"/>
      <c r="I910" s="607"/>
    </row>
    <row r="911" spans="2:9" x14ac:dyDescent="0.25">
      <c r="B911" s="605"/>
      <c r="C911" s="606"/>
      <c r="D911" s="606"/>
      <c r="E911" s="606"/>
      <c r="F911" s="605"/>
      <c r="G911" s="605"/>
      <c r="H911" s="605"/>
      <c r="I911" s="607"/>
    </row>
    <row r="912" spans="2:9" x14ac:dyDescent="0.25">
      <c r="B912" s="605"/>
      <c r="C912" s="606"/>
      <c r="D912" s="606"/>
      <c r="E912" s="606"/>
      <c r="F912" s="605"/>
      <c r="G912" s="605"/>
      <c r="H912" s="605"/>
      <c r="I912" s="607"/>
    </row>
    <row r="913" spans="2:9" x14ac:dyDescent="0.25">
      <c r="B913" s="605"/>
      <c r="C913" s="606"/>
      <c r="D913" s="606"/>
      <c r="E913" s="606"/>
      <c r="F913" s="605"/>
      <c r="G913" s="605"/>
      <c r="H913" s="605"/>
      <c r="I913" s="607"/>
    </row>
    <row r="914" spans="2:9" x14ac:dyDescent="0.25">
      <c r="B914" s="605"/>
      <c r="C914" s="606"/>
      <c r="D914" s="606"/>
      <c r="E914" s="606"/>
      <c r="F914" s="605"/>
      <c r="G914" s="605"/>
      <c r="H914" s="605"/>
      <c r="I914" s="607"/>
    </row>
    <row r="915" spans="2:9" x14ac:dyDescent="0.25">
      <c r="B915" s="605"/>
      <c r="C915" s="606"/>
      <c r="D915" s="606"/>
      <c r="E915" s="606"/>
      <c r="F915" s="605"/>
      <c r="G915" s="605"/>
      <c r="H915" s="605"/>
      <c r="I915" s="607"/>
    </row>
    <row r="916" spans="2:9" x14ac:dyDescent="0.25">
      <c r="B916" s="605"/>
      <c r="C916" s="606"/>
      <c r="D916" s="606"/>
      <c r="E916" s="606"/>
      <c r="F916" s="605"/>
      <c r="G916" s="605"/>
      <c r="H916" s="605"/>
      <c r="I916" s="607"/>
    </row>
    <row r="917" spans="2:9" x14ac:dyDescent="0.25">
      <c r="B917" s="605"/>
      <c r="C917" s="606"/>
      <c r="D917" s="606"/>
      <c r="E917" s="606"/>
      <c r="F917" s="605"/>
      <c r="G917" s="605"/>
      <c r="H917" s="605"/>
      <c r="I917" s="607"/>
    </row>
    <row r="918" spans="2:9" x14ac:dyDescent="0.25">
      <c r="B918" s="605"/>
      <c r="C918" s="606"/>
      <c r="D918" s="606"/>
      <c r="E918" s="606"/>
      <c r="F918" s="605"/>
      <c r="G918" s="605"/>
      <c r="H918" s="605"/>
      <c r="I918" s="607"/>
    </row>
    <row r="919" spans="2:9" x14ac:dyDescent="0.25">
      <c r="B919" s="605"/>
      <c r="C919" s="606"/>
      <c r="D919" s="606"/>
      <c r="E919" s="606"/>
      <c r="F919" s="605"/>
      <c r="G919" s="605"/>
      <c r="H919" s="605"/>
      <c r="I919" s="607"/>
    </row>
    <row r="920" spans="2:9" x14ac:dyDescent="0.25">
      <c r="B920" s="605"/>
      <c r="C920" s="606"/>
      <c r="D920" s="606"/>
      <c r="E920" s="606"/>
      <c r="F920" s="605"/>
      <c r="G920" s="605"/>
      <c r="H920" s="605"/>
      <c r="I920" s="607"/>
    </row>
    <row r="921" spans="2:9" x14ac:dyDescent="0.25">
      <c r="B921" s="605"/>
      <c r="C921" s="606"/>
      <c r="D921" s="606"/>
      <c r="E921" s="606"/>
      <c r="F921" s="605"/>
      <c r="G921" s="605"/>
      <c r="H921" s="605"/>
      <c r="I921" s="607"/>
    </row>
    <row r="922" spans="2:9" x14ac:dyDescent="0.25">
      <c r="B922" s="605"/>
      <c r="C922" s="606"/>
      <c r="D922" s="606"/>
      <c r="E922" s="606"/>
      <c r="F922" s="605"/>
      <c r="G922" s="605"/>
      <c r="H922" s="605"/>
      <c r="I922" s="607"/>
    </row>
    <row r="923" spans="2:9" x14ac:dyDescent="0.25">
      <c r="B923" s="605"/>
      <c r="C923" s="606"/>
      <c r="D923" s="606"/>
      <c r="E923" s="606"/>
      <c r="F923" s="605"/>
      <c r="G923" s="605"/>
      <c r="H923" s="605"/>
      <c r="I923" s="607"/>
    </row>
    <row r="924" spans="2:9" x14ac:dyDescent="0.25">
      <c r="B924" s="605"/>
      <c r="C924" s="606"/>
      <c r="D924" s="606"/>
      <c r="E924" s="606"/>
      <c r="F924" s="605"/>
      <c r="G924" s="605"/>
      <c r="H924" s="605"/>
      <c r="I924" s="607"/>
    </row>
    <row r="925" spans="2:9" x14ac:dyDescent="0.25">
      <c r="B925" s="605"/>
      <c r="C925" s="606"/>
      <c r="D925" s="606"/>
      <c r="E925" s="606"/>
      <c r="F925" s="605"/>
      <c r="G925" s="605"/>
      <c r="H925" s="605"/>
      <c r="I925" s="607"/>
    </row>
    <row r="926" spans="2:9" x14ac:dyDescent="0.25">
      <c r="B926" s="605"/>
      <c r="C926" s="606"/>
      <c r="D926" s="606"/>
      <c r="E926" s="606"/>
      <c r="F926" s="605"/>
      <c r="G926" s="605"/>
      <c r="H926" s="605"/>
      <c r="I926" s="607"/>
    </row>
    <row r="927" spans="2:9" x14ac:dyDescent="0.25">
      <c r="B927" s="605"/>
      <c r="C927" s="606"/>
      <c r="D927" s="606"/>
      <c r="E927" s="606"/>
      <c r="F927" s="605"/>
      <c r="G927" s="605"/>
      <c r="H927" s="605"/>
      <c r="I927" s="607"/>
    </row>
    <row r="928" spans="2:9" x14ac:dyDescent="0.25">
      <c r="B928" s="605"/>
      <c r="C928" s="606"/>
      <c r="D928" s="606"/>
      <c r="E928" s="606"/>
      <c r="F928" s="605"/>
      <c r="G928" s="605"/>
      <c r="H928" s="605"/>
      <c r="I928" s="607"/>
    </row>
    <row r="929" spans="2:9" x14ac:dyDescent="0.25">
      <c r="B929" s="605"/>
      <c r="C929" s="606"/>
      <c r="D929" s="606"/>
      <c r="E929" s="606"/>
      <c r="F929" s="605"/>
      <c r="G929" s="605"/>
      <c r="H929" s="605"/>
      <c r="I929" s="607"/>
    </row>
    <row r="930" spans="2:9" x14ac:dyDescent="0.25">
      <c r="B930" s="605"/>
      <c r="C930" s="606"/>
      <c r="D930" s="606"/>
      <c r="E930" s="606"/>
      <c r="F930" s="605"/>
      <c r="G930" s="605"/>
      <c r="H930" s="605"/>
      <c r="I930" s="607"/>
    </row>
    <row r="931" spans="2:9" x14ac:dyDescent="0.25">
      <c r="B931" s="605"/>
      <c r="C931" s="606"/>
      <c r="D931" s="606"/>
      <c r="E931" s="606"/>
      <c r="F931" s="605"/>
      <c r="G931" s="605"/>
      <c r="H931" s="605"/>
      <c r="I931" s="607"/>
    </row>
    <row r="932" spans="2:9" x14ac:dyDescent="0.25">
      <c r="B932" s="605"/>
      <c r="C932" s="606"/>
      <c r="D932" s="606"/>
      <c r="E932" s="606"/>
      <c r="F932" s="605"/>
      <c r="G932" s="605"/>
      <c r="H932" s="605"/>
      <c r="I932" s="607"/>
    </row>
    <row r="933" spans="2:9" x14ac:dyDescent="0.25">
      <c r="B933" s="605"/>
      <c r="C933" s="606"/>
      <c r="D933" s="606"/>
      <c r="E933" s="606"/>
      <c r="F933" s="605"/>
      <c r="G933" s="605"/>
      <c r="H933" s="605"/>
      <c r="I933" s="607"/>
    </row>
    <row r="934" spans="2:9" x14ac:dyDescent="0.25">
      <c r="B934" s="605"/>
      <c r="C934" s="606"/>
      <c r="D934" s="606"/>
      <c r="E934" s="606"/>
      <c r="F934" s="605"/>
      <c r="G934" s="605"/>
      <c r="H934" s="605"/>
      <c r="I934" s="607"/>
    </row>
    <row r="935" spans="2:9" x14ac:dyDescent="0.25">
      <c r="B935" s="605"/>
      <c r="C935" s="606"/>
      <c r="D935" s="606"/>
      <c r="E935" s="606"/>
      <c r="F935" s="605"/>
      <c r="G935" s="605"/>
      <c r="H935" s="605"/>
      <c r="I935" s="607"/>
    </row>
    <row r="936" spans="2:9" x14ac:dyDescent="0.25">
      <c r="B936" s="605"/>
      <c r="C936" s="606"/>
      <c r="D936" s="606"/>
      <c r="E936" s="606"/>
      <c r="F936" s="605"/>
      <c r="G936" s="605"/>
      <c r="H936" s="605"/>
      <c r="I936" s="607"/>
    </row>
    <row r="937" spans="2:9" x14ac:dyDescent="0.25">
      <c r="B937" s="605"/>
      <c r="C937" s="606"/>
      <c r="D937" s="606"/>
      <c r="E937" s="606"/>
      <c r="F937" s="605"/>
      <c r="G937" s="605"/>
      <c r="H937" s="605"/>
      <c r="I937" s="607"/>
    </row>
    <row r="938" spans="2:9" x14ac:dyDescent="0.25">
      <c r="B938" s="605"/>
      <c r="C938" s="606"/>
      <c r="D938" s="606"/>
      <c r="E938" s="606"/>
      <c r="F938" s="605"/>
      <c r="G938" s="605"/>
      <c r="H938" s="605"/>
      <c r="I938" s="607"/>
    </row>
    <row r="939" spans="2:9" x14ac:dyDescent="0.25">
      <c r="B939" s="605"/>
      <c r="C939" s="606"/>
      <c r="D939" s="606"/>
      <c r="E939" s="606"/>
      <c r="F939" s="605"/>
      <c r="G939" s="605"/>
      <c r="H939" s="605"/>
      <c r="I939" s="607"/>
    </row>
    <row r="940" spans="2:9" x14ac:dyDescent="0.25">
      <c r="B940" s="605"/>
      <c r="C940" s="606"/>
      <c r="D940" s="606"/>
      <c r="E940" s="606"/>
      <c r="F940" s="605"/>
      <c r="G940" s="605"/>
      <c r="H940" s="605"/>
      <c r="I940" s="607"/>
    </row>
    <row r="941" spans="2:9" x14ac:dyDescent="0.25">
      <c r="B941" s="605"/>
      <c r="C941" s="606"/>
      <c r="D941" s="606"/>
      <c r="E941" s="606"/>
      <c r="F941" s="605"/>
      <c r="G941" s="605"/>
      <c r="H941" s="605"/>
      <c r="I941" s="607"/>
    </row>
    <row r="942" spans="2:9" x14ac:dyDescent="0.25">
      <c r="B942" s="605"/>
      <c r="C942" s="606"/>
      <c r="D942" s="606"/>
      <c r="E942" s="606"/>
      <c r="F942" s="605"/>
      <c r="G942" s="605"/>
      <c r="H942" s="605"/>
      <c r="I942" s="607"/>
    </row>
    <row r="943" spans="2:9" x14ac:dyDescent="0.25">
      <c r="B943" s="605"/>
      <c r="C943" s="606"/>
      <c r="D943" s="606"/>
      <c r="E943" s="606"/>
      <c r="F943" s="605"/>
      <c r="G943" s="605"/>
      <c r="H943" s="605"/>
      <c r="I943" s="607"/>
    </row>
    <row r="944" spans="2:9" x14ac:dyDescent="0.25">
      <c r="B944" s="605"/>
      <c r="C944" s="606"/>
      <c r="D944" s="606"/>
      <c r="E944" s="606"/>
      <c r="F944" s="605"/>
      <c r="G944" s="605"/>
      <c r="H944" s="605"/>
      <c r="I944" s="607"/>
    </row>
    <row r="945" spans="2:9" x14ac:dyDescent="0.25">
      <c r="B945" s="605"/>
      <c r="C945" s="606"/>
      <c r="D945" s="606"/>
      <c r="E945" s="606"/>
      <c r="F945" s="605"/>
      <c r="G945" s="605"/>
      <c r="H945" s="605"/>
      <c r="I945" s="607"/>
    </row>
    <row r="946" spans="2:9" x14ac:dyDescent="0.25">
      <c r="B946" s="605"/>
      <c r="C946" s="606"/>
      <c r="D946" s="606"/>
      <c r="E946" s="606"/>
      <c r="F946" s="605"/>
      <c r="G946" s="605"/>
      <c r="H946" s="605"/>
      <c r="I946" s="607"/>
    </row>
    <row r="947" spans="2:9" x14ac:dyDescent="0.25">
      <c r="B947" s="605"/>
      <c r="C947" s="606"/>
      <c r="D947" s="606"/>
      <c r="E947" s="606"/>
      <c r="F947" s="605"/>
      <c r="G947" s="605"/>
      <c r="H947" s="605"/>
      <c r="I947" s="607"/>
    </row>
    <row r="948" spans="2:9" x14ac:dyDescent="0.25">
      <c r="B948" s="605"/>
      <c r="C948" s="606"/>
      <c r="D948" s="606"/>
      <c r="E948" s="606"/>
      <c r="F948" s="605"/>
      <c r="G948" s="605"/>
      <c r="H948" s="605"/>
      <c r="I948" s="607"/>
    </row>
    <row r="949" spans="2:9" x14ac:dyDescent="0.25">
      <c r="B949" s="605"/>
      <c r="C949" s="606"/>
      <c r="D949" s="606"/>
      <c r="E949" s="606"/>
      <c r="F949" s="605"/>
      <c r="G949" s="605"/>
      <c r="H949" s="605"/>
      <c r="I949" s="607"/>
    </row>
    <row r="950" spans="2:9" x14ac:dyDescent="0.25">
      <c r="B950" s="605"/>
      <c r="C950" s="606"/>
      <c r="D950" s="606"/>
      <c r="E950" s="606"/>
      <c r="F950" s="605"/>
      <c r="G950" s="605"/>
      <c r="H950" s="605"/>
      <c r="I950" s="607"/>
    </row>
    <row r="951" spans="2:9" x14ac:dyDescent="0.25">
      <c r="B951" s="605"/>
      <c r="C951" s="606"/>
      <c r="D951" s="606"/>
      <c r="E951" s="606"/>
      <c r="F951" s="605"/>
      <c r="G951" s="605"/>
      <c r="H951" s="605"/>
      <c r="I951" s="607"/>
    </row>
    <row r="952" spans="2:9" x14ac:dyDescent="0.25">
      <c r="B952" s="605"/>
      <c r="C952" s="606"/>
      <c r="D952" s="606"/>
      <c r="E952" s="606"/>
      <c r="F952" s="605"/>
      <c r="G952" s="605"/>
      <c r="H952" s="605"/>
      <c r="I952" s="607"/>
    </row>
    <row r="953" spans="2:9" x14ac:dyDescent="0.25">
      <c r="B953" s="605"/>
      <c r="C953" s="606"/>
      <c r="D953" s="606"/>
      <c r="E953" s="606"/>
      <c r="F953" s="605"/>
      <c r="G953" s="605"/>
      <c r="H953" s="605"/>
      <c r="I953" s="607"/>
    </row>
    <row r="954" spans="2:9" x14ac:dyDescent="0.25">
      <c r="B954" s="605"/>
      <c r="C954" s="606"/>
      <c r="D954" s="606"/>
      <c r="E954" s="606"/>
      <c r="F954" s="605"/>
      <c r="G954" s="605"/>
      <c r="H954" s="605"/>
      <c r="I954" s="607"/>
    </row>
    <row r="955" spans="2:9" x14ac:dyDescent="0.25">
      <c r="B955" s="605"/>
      <c r="C955" s="606"/>
      <c r="D955" s="606"/>
      <c r="E955" s="606"/>
      <c r="F955" s="605"/>
      <c r="G955" s="605"/>
      <c r="H955" s="605"/>
      <c r="I955" s="607"/>
    </row>
    <row r="956" spans="2:9" x14ac:dyDescent="0.25">
      <c r="B956" s="605"/>
      <c r="C956" s="606"/>
      <c r="D956" s="606"/>
      <c r="E956" s="606"/>
      <c r="F956" s="605"/>
      <c r="G956" s="605"/>
      <c r="H956" s="605"/>
      <c r="I956" s="607"/>
    </row>
    <row r="957" spans="2:9" x14ac:dyDescent="0.25">
      <c r="B957" s="605"/>
      <c r="C957" s="606"/>
      <c r="D957" s="606"/>
      <c r="E957" s="606"/>
      <c r="F957" s="605"/>
      <c r="G957" s="605"/>
      <c r="H957" s="605"/>
      <c r="I957" s="607"/>
    </row>
    <row r="958" spans="2:9" x14ac:dyDescent="0.25">
      <c r="B958" s="605"/>
      <c r="C958" s="606"/>
      <c r="D958" s="606"/>
      <c r="E958" s="606"/>
      <c r="F958" s="605"/>
      <c r="G958" s="605"/>
      <c r="H958" s="605"/>
      <c r="I958" s="607"/>
    </row>
    <row r="959" spans="2:9" x14ac:dyDescent="0.25">
      <c r="B959" s="605"/>
      <c r="C959" s="606"/>
      <c r="D959" s="606"/>
      <c r="E959" s="606"/>
      <c r="F959" s="605"/>
      <c r="G959" s="605"/>
      <c r="H959" s="605"/>
      <c r="I959" s="607"/>
    </row>
    <row r="960" spans="2:9" x14ac:dyDescent="0.25">
      <c r="B960" s="605"/>
      <c r="C960" s="606"/>
      <c r="D960" s="606"/>
      <c r="E960" s="606"/>
      <c r="F960" s="605"/>
      <c r="G960" s="605"/>
      <c r="H960" s="605"/>
      <c r="I960" s="607"/>
    </row>
    <row r="961" spans="2:9" x14ac:dyDescent="0.25">
      <c r="B961" s="605"/>
      <c r="C961" s="606"/>
      <c r="D961" s="606"/>
      <c r="E961" s="606"/>
      <c r="F961" s="605"/>
      <c r="G961" s="605"/>
      <c r="H961" s="605"/>
      <c r="I961" s="607"/>
    </row>
    <row r="962" spans="2:9" x14ac:dyDescent="0.25">
      <c r="B962" s="605"/>
      <c r="C962" s="606"/>
      <c r="D962" s="606"/>
      <c r="E962" s="606"/>
      <c r="F962" s="605"/>
      <c r="G962" s="605"/>
      <c r="H962" s="605"/>
      <c r="I962" s="607"/>
    </row>
    <row r="963" spans="2:9" x14ac:dyDescent="0.25">
      <c r="B963" s="605"/>
      <c r="C963" s="606"/>
      <c r="D963" s="606"/>
      <c r="E963" s="606"/>
      <c r="F963" s="605"/>
      <c r="G963" s="605"/>
      <c r="H963" s="605"/>
      <c r="I963" s="607"/>
    </row>
    <row r="964" spans="2:9" x14ac:dyDescent="0.25">
      <c r="B964" s="605"/>
      <c r="C964" s="606"/>
      <c r="D964" s="606"/>
      <c r="E964" s="606"/>
      <c r="F964" s="605"/>
      <c r="G964" s="605"/>
      <c r="H964" s="605"/>
      <c r="I964" s="607"/>
    </row>
    <row r="965" spans="2:9" x14ac:dyDescent="0.25">
      <c r="B965" s="605"/>
      <c r="C965" s="606"/>
      <c r="D965" s="606"/>
      <c r="E965" s="606"/>
      <c r="F965" s="605"/>
      <c r="G965" s="605"/>
      <c r="H965" s="605"/>
      <c r="I965" s="607"/>
    </row>
    <row r="966" spans="2:9" x14ac:dyDescent="0.25">
      <c r="B966" s="605"/>
      <c r="C966" s="606"/>
      <c r="D966" s="606"/>
      <c r="E966" s="606"/>
      <c r="F966" s="605"/>
      <c r="G966" s="605"/>
      <c r="H966" s="605"/>
      <c r="I966" s="607"/>
    </row>
    <row r="967" spans="2:9" x14ac:dyDescent="0.25">
      <c r="B967" s="605"/>
      <c r="C967" s="606"/>
      <c r="D967" s="606"/>
      <c r="E967" s="606"/>
      <c r="F967" s="605"/>
      <c r="G967" s="605"/>
      <c r="H967" s="605"/>
      <c r="I967" s="607"/>
    </row>
    <row r="968" spans="2:9" x14ac:dyDescent="0.25">
      <c r="B968" s="605"/>
      <c r="C968" s="606"/>
      <c r="D968" s="606"/>
      <c r="E968" s="606"/>
      <c r="F968" s="605"/>
      <c r="G968" s="605"/>
      <c r="H968" s="605"/>
      <c r="I968" s="607"/>
    </row>
    <row r="969" spans="2:9" x14ac:dyDescent="0.25">
      <c r="B969" s="605"/>
      <c r="C969" s="606"/>
      <c r="D969" s="606"/>
      <c r="E969" s="606"/>
      <c r="F969" s="605"/>
      <c r="G969" s="605"/>
      <c r="H969" s="605"/>
      <c r="I969" s="607"/>
    </row>
    <row r="970" spans="2:9" x14ac:dyDescent="0.25">
      <c r="B970" s="605"/>
      <c r="C970" s="606"/>
      <c r="D970" s="606"/>
      <c r="E970" s="606"/>
      <c r="F970" s="605"/>
      <c r="G970" s="605"/>
      <c r="H970" s="605"/>
      <c r="I970" s="607"/>
    </row>
    <row r="971" spans="2:9" x14ac:dyDescent="0.25">
      <c r="B971" s="605"/>
      <c r="C971" s="606"/>
      <c r="D971" s="606"/>
      <c r="E971" s="606"/>
      <c r="F971" s="605"/>
      <c r="G971" s="605"/>
      <c r="H971" s="605"/>
      <c r="I971" s="607"/>
    </row>
    <row r="972" spans="2:9" x14ac:dyDescent="0.25">
      <c r="B972" s="605"/>
      <c r="C972" s="606"/>
      <c r="D972" s="606"/>
      <c r="E972" s="606"/>
      <c r="F972" s="605"/>
      <c r="G972" s="605"/>
      <c r="H972" s="605"/>
      <c r="I972" s="607"/>
    </row>
    <row r="973" spans="2:9" x14ac:dyDescent="0.25">
      <c r="B973" s="605"/>
      <c r="C973" s="606"/>
      <c r="D973" s="606"/>
      <c r="E973" s="606"/>
      <c r="F973" s="605"/>
      <c r="G973" s="605"/>
      <c r="H973" s="605"/>
      <c r="I973" s="607"/>
    </row>
    <row r="974" spans="2:9" x14ac:dyDescent="0.25">
      <c r="B974" s="605"/>
      <c r="C974" s="606"/>
      <c r="D974" s="606"/>
      <c r="E974" s="606"/>
      <c r="F974" s="605"/>
      <c r="G974" s="605"/>
      <c r="H974" s="605"/>
      <c r="I974" s="607"/>
    </row>
    <row r="975" spans="2:9" x14ac:dyDescent="0.25">
      <c r="B975" s="605"/>
      <c r="C975" s="606"/>
      <c r="D975" s="606"/>
      <c r="E975" s="606"/>
      <c r="F975" s="605"/>
      <c r="G975" s="605"/>
      <c r="H975" s="605"/>
      <c r="I975" s="607"/>
    </row>
    <row r="976" spans="2:9" x14ac:dyDescent="0.25">
      <c r="B976" s="605"/>
      <c r="C976" s="606"/>
      <c r="D976" s="606"/>
      <c r="E976" s="606"/>
      <c r="F976" s="605"/>
      <c r="G976" s="605"/>
      <c r="H976" s="605"/>
      <c r="I976" s="607"/>
    </row>
    <row r="977" spans="2:9" x14ac:dyDescent="0.25">
      <c r="B977" s="605"/>
      <c r="C977" s="606"/>
      <c r="D977" s="606"/>
      <c r="E977" s="606"/>
      <c r="F977" s="605"/>
      <c r="G977" s="605"/>
      <c r="H977" s="605"/>
      <c r="I977" s="607"/>
    </row>
    <row r="978" spans="2:9" x14ac:dyDescent="0.25">
      <c r="B978" s="605"/>
      <c r="C978" s="606"/>
      <c r="D978" s="606"/>
      <c r="E978" s="606"/>
      <c r="F978" s="605"/>
      <c r="G978" s="605"/>
      <c r="H978" s="605"/>
      <c r="I978" s="607"/>
    </row>
    <row r="979" spans="2:9" x14ac:dyDescent="0.25">
      <c r="B979" s="605"/>
      <c r="C979" s="606"/>
      <c r="D979" s="606"/>
      <c r="E979" s="606"/>
      <c r="F979" s="605"/>
      <c r="G979" s="605"/>
      <c r="H979" s="605"/>
      <c r="I979" s="607"/>
    </row>
    <row r="980" spans="2:9" x14ac:dyDescent="0.25">
      <c r="B980" s="605"/>
      <c r="C980" s="606"/>
      <c r="D980" s="606"/>
      <c r="E980" s="606"/>
      <c r="F980" s="605"/>
      <c r="G980" s="605"/>
      <c r="H980" s="605"/>
      <c r="I980" s="607"/>
    </row>
    <row r="981" spans="2:9" x14ac:dyDescent="0.25">
      <c r="B981" s="605"/>
      <c r="C981" s="606"/>
      <c r="D981" s="606"/>
      <c r="E981" s="606"/>
      <c r="F981" s="605"/>
      <c r="G981" s="605"/>
      <c r="H981" s="605"/>
      <c r="I981" s="607"/>
    </row>
    <row r="982" spans="2:9" x14ac:dyDescent="0.25">
      <c r="B982" s="605"/>
      <c r="C982" s="606"/>
      <c r="D982" s="606"/>
      <c r="E982" s="606"/>
      <c r="F982" s="605"/>
      <c r="G982" s="605"/>
      <c r="H982" s="605"/>
      <c r="I982" s="607"/>
    </row>
    <row r="983" spans="2:9" x14ac:dyDescent="0.25">
      <c r="B983" s="605"/>
      <c r="C983" s="606"/>
      <c r="D983" s="606"/>
      <c r="E983" s="606"/>
      <c r="F983" s="605"/>
      <c r="G983" s="605"/>
      <c r="H983" s="605"/>
      <c r="I983" s="607"/>
    </row>
    <row r="984" spans="2:9" x14ac:dyDescent="0.25">
      <c r="B984" s="605"/>
      <c r="C984" s="606"/>
      <c r="D984" s="606"/>
      <c r="E984" s="606"/>
      <c r="F984" s="605"/>
      <c r="G984" s="605"/>
      <c r="H984" s="605"/>
      <c r="I984" s="607"/>
    </row>
    <row r="985" spans="2:9" x14ac:dyDescent="0.25">
      <c r="B985" s="605"/>
      <c r="C985" s="606"/>
      <c r="D985" s="606"/>
      <c r="E985" s="606"/>
      <c r="F985" s="605"/>
      <c r="G985" s="605"/>
      <c r="H985" s="605"/>
      <c r="I985" s="607"/>
    </row>
    <row r="986" spans="2:9" x14ac:dyDescent="0.25">
      <c r="B986" s="605"/>
      <c r="C986" s="606"/>
      <c r="D986" s="606"/>
      <c r="E986" s="606"/>
      <c r="F986" s="605"/>
      <c r="G986" s="605"/>
      <c r="H986" s="605"/>
      <c r="I986" s="607"/>
    </row>
    <row r="987" spans="2:9" x14ac:dyDescent="0.25">
      <c r="B987" s="605"/>
      <c r="C987" s="606"/>
      <c r="D987" s="606"/>
      <c r="E987" s="606"/>
      <c r="F987" s="605"/>
      <c r="G987" s="605"/>
      <c r="H987" s="605"/>
      <c r="I987" s="607"/>
    </row>
    <row r="988" spans="2:9" x14ac:dyDescent="0.25">
      <c r="B988" s="605"/>
      <c r="C988" s="606"/>
      <c r="D988" s="606"/>
      <c r="E988" s="606"/>
      <c r="F988" s="605"/>
      <c r="G988" s="605"/>
      <c r="H988" s="605"/>
      <c r="I988" s="607"/>
    </row>
    <row r="989" spans="2:9" x14ac:dyDescent="0.25">
      <c r="B989" s="605"/>
      <c r="C989" s="606"/>
      <c r="D989" s="606"/>
      <c r="E989" s="606"/>
      <c r="F989" s="605"/>
      <c r="G989" s="605"/>
      <c r="H989" s="605"/>
      <c r="I989" s="607"/>
    </row>
    <row r="990" spans="2:9" x14ac:dyDescent="0.25">
      <c r="B990" s="605"/>
      <c r="C990" s="606"/>
      <c r="D990" s="606"/>
      <c r="E990" s="606"/>
      <c r="F990" s="605"/>
      <c r="G990" s="605"/>
      <c r="H990" s="605"/>
      <c r="I990" s="607"/>
    </row>
    <row r="991" spans="2:9" x14ac:dyDescent="0.25">
      <c r="B991" s="605"/>
      <c r="C991" s="606"/>
      <c r="D991" s="606"/>
      <c r="E991" s="606"/>
      <c r="F991" s="605"/>
      <c r="G991" s="605"/>
      <c r="H991" s="605"/>
      <c r="I991" s="607"/>
    </row>
    <row r="992" spans="2:9" x14ac:dyDescent="0.25">
      <c r="B992" s="605"/>
      <c r="C992" s="606"/>
      <c r="D992" s="606"/>
      <c r="E992" s="606"/>
      <c r="F992" s="605"/>
      <c r="G992" s="605"/>
      <c r="H992" s="605"/>
      <c r="I992" s="607"/>
    </row>
    <row r="993" spans="2:9" x14ac:dyDescent="0.25">
      <c r="B993" s="605"/>
      <c r="C993" s="606"/>
      <c r="D993" s="606"/>
      <c r="E993" s="606"/>
      <c r="F993" s="605"/>
      <c r="G993" s="605"/>
      <c r="H993" s="605"/>
      <c r="I993" s="607"/>
    </row>
    <row r="994" spans="2:9" x14ac:dyDescent="0.25">
      <c r="B994" s="605"/>
      <c r="C994" s="606"/>
      <c r="D994" s="606"/>
      <c r="E994" s="606"/>
      <c r="F994" s="605"/>
      <c r="G994" s="605"/>
      <c r="H994" s="605"/>
      <c r="I994" s="607"/>
    </row>
    <row r="995" spans="2:9" x14ac:dyDescent="0.25">
      <c r="B995" s="605"/>
      <c r="C995" s="606"/>
      <c r="D995" s="606"/>
      <c r="E995" s="606"/>
      <c r="F995" s="605"/>
      <c r="G995" s="605"/>
      <c r="H995" s="605"/>
      <c r="I995" s="607"/>
    </row>
    <row r="996" spans="2:9" x14ac:dyDescent="0.25">
      <c r="B996" s="605"/>
      <c r="C996" s="606"/>
      <c r="D996" s="606"/>
      <c r="E996" s="606"/>
      <c r="F996" s="605"/>
      <c r="G996" s="605"/>
      <c r="H996" s="605"/>
      <c r="I996" s="607"/>
    </row>
    <row r="997" spans="2:9" x14ac:dyDescent="0.25">
      <c r="B997" s="605"/>
      <c r="C997" s="606"/>
      <c r="D997" s="606"/>
      <c r="E997" s="606"/>
      <c r="F997" s="605"/>
      <c r="G997" s="605"/>
      <c r="H997" s="605"/>
      <c r="I997" s="607"/>
    </row>
    <row r="998" spans="2:9" x14ac:dyDescent="0.25">
      <c r="B998" s="605"/>
      <c r="C998" s="606"/>
      <c r="D998" s="606"/>
      <c r="E998" s="606"/>
      <c r="F998" s="605"/>
      <c r="G998" s="605"/>
      <c r="H998" s="605"/>
      <c r="I998" s="607"/>
    </row>
    <row r="999" spans="2:9" x14ac:dyDescent="0.25">
      <c r="B999" s="605"/>
      <c r="C999" s="606"/>
      <c r="D999" s="606"/>
      <c r="E999" s="606"/>
      <c r="F999" s="605"/>
      <c r="G999" s="605"/>
      <c r="H999" s="605"/>
      <c r="I999" s="607"/>
    </row>
    <row r="1000" spans="2:9" x14ac:dyDescent="0.25">
      <c r="B1000" s="605"/>
      <c r="C1000" s="606"/>
      <c r="D1000" s="606"/>
      <c r="E1000" s="606"/>
      <c r="F1000" s="605"/>
      <c r="G1000" s="605"/>
      <c r="H1000" s="605"/>
      <c r="I1000" s="607"/>
    </row>
    <row r="1001" spans="2:9" x14ac:dyDescent="0.25">
      <c r="B1001" s="605"/>
      <c r="C1001" s="606"/>
      <c r="D1001" s="606"/>
      <c r="E1001" s="606"/>
      <c r="F1001" s="605"/>
      <c r="G1001" s="605"/>
      <c r="H1001" s="605"/>
      <c r="I1001" s="607"/>
    </row>
    <row r="1002" spans="2:9" x14ac:dyDescent="0.25">
      <c r="B1002" s="605"/>
      <c r="C1002" s="606"/>
      <c r="D1002" s="606"/>
      <c r="E1002" s="606"/>
      <c r="F1002" s="605"/>
      <c r="G1002" s="605"/>
      <c r="H1002" s="605"/>
      <c r="I1002" s="607"/>
    </row>
    <row r="1003" spans="2:9" x14ac:dyDescent="0.25">
      <c r="B1003" s="605"/>
      <c r="C1003" s="606"/>
      <c r="D1003" s="606"/>
      <c r="E1003" s="606"/>
      <c r="F1003" s="605"/>
      <c r="G1003" s="605"/>
      <c r="H1003" s="605"/>
      <c r="I1003" s="607"/>
    </row>
    <row r="1004" spans="2:9" x14ac:dyDescent="0.25">
      <c r="B1004" s="605"/>
      <c r="C1004" s="606"/>
      <c r="D1004" s="606"/>
      <c r="E1004" s="606"/>
      <c r="F1004" s="605"/>
      <c r="G1004" s="605"/>
      <c r="H1004" s="605"/>
      <c r="I1004" s="607"/>
    </row>
    <row r="1005" spans="2:9" x14ac:dyDescent="0.25">
      <c r="B1005" s="605"/>
      <c r="C1005" s="606"/>
      <c r="D1005" s="606"/>
      <c r="E1005" s="606"/>
      <c r="F1005" s="605"/>
      <c r="G1005" s="605"/>
      <c r="H1005" s="605"/>
      <c r="I1005" s="607"/>
    </row>
    <row r="1006" spans="2:9" x14ac:dyDescent="0.25">
      <c r="B1006" s="605"/>
      <c r="C1006" s="606"/>
      <c r="D1006" s="606"/>
      <c r="E1006" s="606"/>
      <c r="F1006" s="605"/>
      <c r="G1006" s="605"/>
      <c r="H1006" s="605"/>
      <c r="I1006" s="607"/>
    </row>
    <row r="1007" spans="2:9" x14ac:dyDescent="0.25">
      <c r="B1007" s="605"/>
      <c r="C1007" s="606"/>
      <c r="D1007" s="606"/>
      <c r="E1007" s="606"/>
      <c r="F1007" s="605"/>
      <c r="G1007" s="605"/>
      <c r="H1007" s="605"/>
      <c r="I1007" s="607"/>
    </row>
    <row r="1008" spans="2:9" x14ac:dyDescent="0.25">
      <c r="B1008" s="605"/>
      <c r="C1008" s="606"/>
      <c r="D1008" s="606"/>
      <c r="E1008" s="606"/>
      <c r="F1008" s="605"/>
      <c r="G1008" s="605"/>
      <c r="H1008" s="605"/>
      <c r="I1008" s="607"/>
    </row>
    <row r="1009" spans="2:9" x14ac:dyDescent="0.25">
      <c r="B1009" s="605"/>
      <c r="C1009" s="606"/>
      <c r="D1009" s="606"/>
      <c r="E1009" s="606"/>
      <c r="F1009" s="605"/>
      <c r="G1009" s="605"/>
      <c r="H1009" s="605"/>
      <c r="I1009" s="607"/>
    </row>
    <row r="1010" spans="2:9" x14ac:dyDescent="0.25">
      <c r="B1010" s="605"/>
      <c r="C1010" s="606"/>
      <c r="D1010" s="606"/>
      <c r="E1010" s="606"/>
      <c r="F1010" s="605"/>
      <c r="G1010" s="605"/>
      <c r="H1010" s="605"/>
      <c r="I1010" s="607"/>
    </row>
    <row r="1011" spans="2:9" x14ac:dyDescent="0.25">
      <c r="B1011" s="605"/>
      <c r="C1011" s="606"/>
      <c r="D1011" s="606"/>
      <c r="E1011" s="606"/>
      <c r="F1011" s="605"/>
      <c r="G1011" s="605"/>
      <c r="H1011" s="605"/>
      <c r="I1011" s="607"/>
    </row>
    <row r="1012" spans="2:9" x14ac:dyDescent="0.25">
      <c r="B1012" s="605"/>
      <c r="C1012" s="606"/>
      <c r="D1012" s="606"/>
      <c r="E1012" s="606"/>
      <c r="F1012" s="605"/>
      <c r="G1012" s="605"/>
      <c r="H1012" s="605"/>
      <c r="I1012" s="607"/>
    </row>
    <row r="1013" spans="2:9" x14ac:dyDescent="0.25">
      <c r="B1013" s="605"/>
      <c r="C1013" s="606"/>
      <c r="D1013" s="606"/>
      <c r="E1013" s="606"/>
      <c r="F1013" s="605"/>
      <c r="G1013" s="605"/>
      <c r="H1013" s="605"/>
      <c r="I1013" s="607"/>
    </row>
    <row r="1014" spans="2:9" x14ac:dyDescent="0.25">
      <c r="B1014" s="605"/>
      <c r="C1014" s="606"/>
      <c r="D1014" s="606"/>
      <c r="E1014" s="606"/>
      <c r="F1014" s="605"/>
      <c r="G1014" s="605"/>
      <c r="H1014" s="605"/>
      <c r="I1014" s="607"/>
    </row>
    <row r="1015" spans="2:9" x14ac:dyDescent="0.25">
      <c r="B1015" s="605"/>
      <c r="C1015" s="606"/>
      <c r="D1015" s="606"/>
      <c r="E1015" s="606"/>
      <c r="F1015" s="605"/>
      <c r="G1015" s="605"/>
      <c r="H1015" s="605"/>
      <c r="I1015" s="607"/>
    </row>
    <row r="1016" spans="2:9" x14ac:dyDescent="0.25">
      <c r="B1016" s="605"/>
      <c r="C1016" s="606"/>
      <c r="D1016" s="606"/>
      <c r="E1016" s="606"/>
      <c r="F1016" s="605"/>
      <c r="G1016" s="605"/>
      <c r="H1016" s="605"/>
      <c r="I1016" s="607"/>
    </row>
    <row r="1017" spans="2:9" x14ac:dyDescent="0.25">
      <c r="B1017" s="605"/>
      <c r="C1017" s="606"/>
      <c r="D1017" s="606"/>
      <c r="E1017" s="606"/>
      <c r="F1017" s="605"/>
      <c r="G1017" s="605"/>
      <c r="H1017" s="605"/>
      <c r="I1017" s="607"/>
    </row>
    <row r="1018" spans="2:9" x14ac:dyDescent="0.25">
      <c r="B1018" s="605"/>
      <c r="C1018" s="606"/>
      <c r="D1018" s="606"/>
      <c r="E1018" s="606"/>
      <c r="F1018" s="605"/>
      <c r="G1018" s="605"/>
      <c r="H1018" s="605"/>
      <c r="I1018" s="607"/>
    </row>
    <row r="1019" spans="2:9" x14ac:dyDescent="0.25">
      <c r="B1019" s="605"/>
      <c r="C1019" s="606"/>
      <c r="D1019" s="606"/>
      <c r="E1019" s="606"/>
      <c r="F1019" s="605"/>
      <c r="G1019" s="605"/>
      <c r="H1019" s="605"/>
      <c r="I1019" s="607"/>
    </row>
    <row r="1020" spans="2:9" x14ac:dyDescent="0.25">
      <c r="B1020" s="605"/>
      <c r="C1020" s="606"/>
      <c r="D1020" s="606"/>
      <c r="E1020" s="606"/>
      <c r="F1020" s="605"/>
      <c r="G1020" s="605"/>
      <c r="H1020" s="605"/>
      <c r="I1020" s="607"/>
    </row>
    <row r="1021" spans="2:9" x14ac:dyDescent="0.25">
      <c r="B1021" s="605"/>
      <c r="C1021" s="606"/>
      <c r="D1021" s="606"/>
      <c r="E1021" s="606"/>
      <c r="F1021" s="605"/>
      <c r="G1021" s="605"/>
      <c r="H1021" s="605"/>
      <c r="I1021" s="607"/>
    </row>
    <row r="1022" spans="2:9" x14ac:dyDescent="0.25">
      <c r="B1022" s="605"/>
      <c r="C1022" s="606"/>
      <c r="D1022" s="606"/>
      <c r="E1022" s="606"/>
      <c r="F1022" s="605"/>
      <c r="G1022" s="605"/>
      <c r="H1022" s="605"/>
      <c r="I1022" s="607"/>
    </row>
    <row r="1023" spans="2:9" x14ac:dyDescent="0.25">
      <c r="B1023" s="605"/>
      <c r="C1023" s="606"/>
      <c r="D1023" s="606"/>
      <c r="E1023" s="606"/>
      <c r="F1023" s="605"/>
      <c r="G1023" s="605"/>
      <c r="H1023" s="605"/>
      <c r="I1023" s="607"/>
    </row>
    <row r="1024" spans="2:9" x14ac:dyDescent="0.25">
      <c r="B1024" s="605"/>
      <c r="C1024" s="606"/>
      <c r="D1024" s="606"/>
      <c r="E1024" s="606"/>
      <c r="F1024" s="605"/>
      <c r="G1024" s="605"/>
      <c r="H1024" s="605"/>
      <c r="I1024" s="607"/>
    </row>
    <row r="1025" spans="2:9" x14ac:dyDescent="0.25">
      <c r="B1025" s="605"/>
      <c r="C1025" s="606"/>
      <c r="D1025" s="606"/>
      <c r="E1025" s="606"/>
      <c r="F1025" s="605"/>
      <c r="G1025" s="605"/>
      <c r="H1025" s="605"/>
      <c r="I1025" s="607"/>
    </row>
    <row r="1026" spans="2:9" x14ac:dyDescent="0.25">
      <c r="B1026" s="605"/>
      <c r="C1026" s="606"/>
      <c r="D1026" s="606"/>
      <c r="E1026" s="606"/>
      <c r="F1026" s="605"/>
      <c r="G1026" s="605"/>
      <c r="H1026" s="605"/>
      <c r="I1026" s="607"/>
    </row>
    <row r="1027" spans="2:9" x14ac:dyDescent="0.25">
      <c r="B1027" s="605"/>
      <c r="C1027" s="606"/>
      <c r="D1027" s="606"/>
      <c r="E1027" s="606"/>
      <c r="F1027" s="605"/>
      <c r="G1027" s="605"/>
      <c r="H1027" s="605"/>
      <c r="I1027" s="607"/>
    </row>
    <row r="1028" spans="2:9" x14ac:dyDescent="0.25">
      <c r="B1028" s="605"/>
      <c r="C1028" s="606"/>
      <c r="D1028" s="606"/>
      <c r="E1028" s="606"/>
      <c r="F1028" s="605"/>
      <c r="G1028" s="605"/>
      <c r="H1028" s="605"/>
      <c r="I1028" s="607"/>
    </row>
    <row r="1029" spans="2:9" x14ac:dyDescent="0.25">
      <c r="B1029" s="605"/>
      <c r="C1029" s="606"/>
      <c r="D1029" s="606"/>
      <c r="E1029" s="606"/>
      <c r="F1029" s="605"/>
      <c r="G1029" s="605"/>
      <c r="H1029" s="605"/>
      <c r="I1029" s="607"/>
    </row>
    <row r="1030" spans="2:9" x14ac:dyDescent="0.25">
      <c r="B1030" s="605"/>
      <c r="C1030" s="606"/>
      <c r="D1030" s="606"/>
      <c r="E1030" s="606"/>
      <c r="F1030" s="605"/>
      <c r="G1030" s="605"/>
      <c r="H1030" s="605"/>
      <c r="I1030" s="607"/>
    </row>
    <row r="1031" spans="2:9" x14ac:dyDescent="0.25">
      <c r="B1031" s="605"/>
      <c r="C1031" s="606"/>
      <c r="D1031" s="606"/>
      <c r="E1031" s="606"/>
      <c r="F1031" s="605"/>
      <c r="G1031" s="605"/>
      <c r="H1031" s="605"/>
      <c r="I1031" s="607"/>
    </row>
    <row r="1032" spans="2:9" x14ac:dyDescent="0.25">
      <c r="B1032" s="605"/>
      <c r="C1032" s="606"/>
      <c r="D1032" s="606"/>
      <c r="E1032" s="606"/>
      <c r="F1032" s="605"/>
      <c r="G1032" s="605"/>
      <c r="H1032" s="605"/>
      <c r="I1032" s="607"/>
    </row>
    <row r="1033" spans="2:9" x14ac:dyDescent="0.25">
      <c r="B1033" s="605"/>
      <c r="C1033" s="606"/>
      <c r="D1033" s="606"/>
      <c r="E1033" s="606"/>
      <c r="F1033" s="605"/>
      <c r="G1033" s="605"/>
      <c r="H1033" s="605"/>
      <c r="I1033" s="607"/>
    </row>
    <row r="1034" spans="2:9" x14ac:dyDescent="0.25">
      <c r="B1034" s="605"/>
      <c r="C1034" s="606"/>
      <c r="D1034" s="606"/>
      <c r="E1034" s="606"/>
      <c r="F1034" s="605"/>
      <c r="G1034" s="605"/>
      <c r="H1034" s="605"/>
      <c r="I1034" s="607"/>
    </row>
    <row r="1035" spans="2:9" x14ac:dyDescent="0.25">
      <c r="B1035" s="605"/>
      <c r="C1035" s="606"/>
      <c r="D1035" s="606"/>
      <c r="E1035" s="606"/>
      <c r="F1035" s="605"/>
      <c r="G1035" s="605"/>
      <c r="H1035" s="605"/>
      <c r="I1035" s="607"/>
    </row>
    <row r="1036" spans="2:9" x14ac:dyDescent="0.25">
      <c r="B1036" s="605"/>
      <c r="C1036" s="606"/>
      <c r="D1036" s="606"/>
      <c r="E1036" s="606"/>
      <c r="F1036" s="605"/>
      <c r="G1036" s="605"/>
      <c r="H1036" s="605"/>
      <c r="I1036" s="607"/>
    </row>
    <row r="1037" spans="2:9" x14ac:dyDescent="0.25">
      <c r="B1037" s="605"/>
      <c r="C1037" s="606"/>
      <c r="D1037" s="606"/>
      <c r="E1037" s="606"/>
      <c r="F1037" s="605"/>
      <c r="G1037" s="605"/>
      <c r="H1037" s="605"/>
      <c r="I1037" s="607"/>
    </row>
    <row r="1038" spans="2:9" x14ac:dyDescent="0.25">
      <c r="B1038" s="605"/>
      <c r="C1038" s="606"/>
      <c r="D1038" s="606"/>
      <c r="E1038" s="606"/>
      <c r="F1038" s="605"/>
      <c r="G1038" s="605"/>
      <c r="H1038" s="605"/>
      <c r="I1038" s="607"/>
    </row>
    <row r="1039" spans="2:9" x14ac:dyDescent="0.25">
      <c r="B1039" s="605"/>
      <c r="C1039" s="606"/>
      <c r="D1039" s="606"/>
      <c r="E1039" s="606"/>
      <c r="F1039" s="605"/>
      <c r="G1039" s="605"/>
      <c r="H1039" s="605"/>
      <c r="I1039" s="607"/>
    </row>
    <row r="1040" spans="2:9" x14ac:dyDescent="0.25">
      <c r="B1040" s="605"/>
      <c r="C1040" s="606"/>
      <c r="D1040" s="606"/>
      <c r="E1040" s="606"/>
      <c r="F1040" s="605"/>
      <c r="G1040" s="605"/>
      <c r="H1040" s="605"/>
      <c r="I1040" s="607"/>
    </row>
    <row r="1041" spans="2:9" x14ac:dyDescent="0.25">
      <c r="B1041" s="605"/>
      <c r="C1041" s="606"/>
      <c r="D1041" s="606"/>
      <c r="E1041" s="606"/>
      <c r="F1041" s="605"/>
      <c r="G1041" s="605"/>
      <c r="H1041" s="605"/>
      <c r="I1041" s="607"/>
    </row>
    <row r="1042" spans="2:9" x14ac:dyDescent="0.25">
      <c r="B1042" s="605"/>
      <c r="C1042" s="606"/>
      <c r="D1042" s="606"/>
      <c r="E1042" s="606"/>
      <c r="F1042" s="605"/>
      <c r="G1042" s="605"/>
      <c r="H1042" s="605"/>
      <c r="I1042" s="607"/>
    </row>
    <row r="1043" spans="2:9" x14ac:dyDescent="0.25">
      <c r="B1043" s="605"/>
      <c r="C1043" s="606"/>
      <c r="D1043" s="606"/>
      <c r="E1043" s="606"/>
      <c r="F1043" s="605"/>
      <c r="G1043" s="605"/>
      <c r="H1043" s="605"/>
      <c r="I1043" s="607"/>
    </row>
    <row r="1044" spans="2:9" x14ac:dyDescent="0.25">
      <c r="B1044" s="605"/>
      <c r="C1044" s="606"/>
      <c r="D1044" s="606"/>
      <c r="E1044" s="606"/>
      <c r="F1044" s="605"/>
      <c r="G1044" s="605"/>
      <c r="H1044" s="605"/>
      <c r="I1044" s="607"/>
    </row>
    <row r="1045" spans="2:9" x14ac:dyDescent="0.25">
      <c r="B1045" s="605"/>
      <c r="C1045" s="606"/>
      <c r="D1045" s="606"/>
      <c r="E1045" s="606"/>
      <c r="F1045" s="605"/>
      <c r="G1045" s="605"/>
      <c r="H1045" s="605"/>
      <c r="I1045" s="607"/>
    </row>
    <row r="1046" spans="2:9" x14ac:dyDescent="0.25">
      <c r="B1046" s="605"/>
      <c r="C1046" s="606"/>
      <c r="D1046" s="606"/>
      <c r="E1046" s="606"/>
      <c r="F1046" s="605"/>
      <c r="G1046" s="605"/>
      <c r="H1046" s="605"/>
      <c r="I1046" s="607"/>
    </row>
    <row r="1047" spans="2:9" x14ac:dyDescent="0.25">
      <c r="B1047" s="605"/>
      <c r="C1047" s="606"/>
      <c r="D1047" s="606"/>
      <c r="E1047" s="606"/>
      <c r="F1047" s="605"/>
      <c r="G1047" s="605"/>
      <c r="H1047" s="605"/>
      <c r="I1047" s="607"/>
    </row>
    <row r="1048" spans="2:9" x14ac:dyDescent="0.25">
      <c r="B1048" s="605"/>
      <c r="C1048" s="606"/>
      <c r="D1048" s="606"/>
      <c r="E1048" s="606"/>
      <c r="F1048" s="605"/>
      <c r="G1048" s="605"/>
      <c r="H1048" s="605"/>
      <c r="I1048" s="607"/>
    </row>
    <row r="1049" spans="2:9" x14ac:dyDescent="0.25">
      <c r="B1049" s="605"/>
      <c r="C1049" s="606"/>
      <c r="D1049" s="606"/>
      <c r="E1049" s="606"/>
      <c r="F1049" s="605"/>
      <c r="G1049" s="605"/>
      <c r="H1049" s="605"/>
      <c r="I1049" s="607"/>
    </row>
    <row r="1050" spans="2:9" x14ac:dyDescent="0.25">
      <c r="B1050" s="605"/>
      <c r="C1050" s="606"/>
      <c r="D1050" s="606"/>
      <c r="E1050" s="606"/>
      <c r="F1050" s="605"/>
      <c r="G1050" s="605"/>
      <c r="H1050" s="605"/>
      <c r="I1050" s="607"/>
    </row>
    <row r="1051" spans="2:9" x14ac:dyDescent="0.25">
      <c r="B1051" s="605"/>
      <c r="C1051" s="606"/>
      <c r="D1051" s="606"/>
      <c r="E1051" s="606"/>
      <c r="F1051" s="605"/>
      <c r="G1051" s="605"/>
      <c r="H1051" s="605"/>
      <c r="I1051" s="607"/>
    </row>
    <row r="1052" spans="2:9" x14ac:dyDescent="0.25">
      <c r="B1052" s="605"/>
      <c r="C1052" s="606"/>
      <c r="D1052" s="606"/>
      <c r="E1052" s="606"/>
      <c r="F1052" s="605"/>
      <c r="G1052" s="605"/>
      <c r="H1052" s="605"/>
      <c r="I1052" s="607"/>
    </row>
    <row r="1053" spans="2:9" x14ac:dyDescent="0.25">
      <c r="B1053" s="605"/>
      <c r="C1053" s="606"/>
      <c r="D1053" s="606"/>
      <c r="E1053" s="606"/>
      <c r="F1053" s="605"/>
      <c r="G1053" s="605"/>
      <c r="H1053" s="605"/>
      <c r="I1053" s="607"/>
    </row>
    <row r="1054" spans="2:9" x14ac:dyDescent="0.25">
      <c r="B1054" s="605"/>
      <c r="C1054" s="606"/>
      <c r="D1054" s="606"/>
      <c r="E1054" s="606"/>
      <c r="F1054" s="605"/>
      <c r="G1054" s="605"/>
      <c r="H1054" s="605"/>
      <c r="I1054" s="607"/>
    </row>
    <row r="1055" spans="2:9" x14ac:dyDescent="0.25">
      <c r="B1055" s="605"/>
      <c r="C1055" s="606"/>
      <c r="D1055" s="606"/>
      <c r="E1055" s="606"/>
      <c r="F1055" s="605"/>
      <c r="G1055" s="605"/>
      <c r="H1055" s="605"/>
      <c r="I1055" s="607"/>
    </row>
    <row r="1056" spans="2:9" x14ac:dyDescent="0.25">
      <c r="B1056" s="605"/>
      <c r="C1056" s="606"/>
      <c r="D1056" s="606"/>
      <c r="E1056" s="606"/>
      <c r="F1056" s="605"/>
      <c r="G1056" s="605"/>
      <c r="H1056" s="605"/>
      <c r="I1056" s="607"/>
    </row>
    <row r="1057" spans="2:9" x14ac:dyDescent="0.25">
      <c r="B1057" s="605"/>
      <c r="C1057" s="606"/>
      <c r="D1057" s="606"/>
      <c r="E1057" s="606"/>
      <c r="F1057" s="605"/>
      <c r="G1057" s="605"/>
      <c r="H1057" s="605"/>
      <c r="I1057" s="607"/>
    </row>
    <row r="1058" spans="2:9" x14ac:dyDescent="0.25">
      <c r="B1058" s="605"/>
      <c r="C1058" s="606"/>
      <c r="D1058" s="606"/>
      <c r="E1058" s="606"/>
      <c r="F1058" s="605"/>
      <c r="G1058" s="605"/>
      <c r="H1058" s="605"/>
      <c r="I1058" s="607"/>
    </row>
    <row r="1059" spans="2:9" x14ac:dyDescent="0.25">
      <c r="B1059" s="605"/>
      <c r="C1059" s="606"/>
      <c r="D1059" s="606"/>
      <c r="E1059" s="606"/>
      <c r="F1059" s="605"/>
      <c r="G1059" s="605"/>
      <c r="H1059" s="605"/>
      <c r="I1059" s="607"/>
    </row>
    <row r="1060" spans="2:9" x14ac:dyDescent="0.25">
      <c r="B1060" s="605"/>
      <c r="C1060" s="606"/>
      <c r="D1060" s="606"/>
      <c r="E1060" s="606"/>
      <c r="F1060" s="605"/>
      <c r="G1060" s="605"/>
      <c r="H1060" s="605"/>
      <c r="I1060" s="607"/>
    </row>
    <row r="1061" spans="2:9" x14ac:dyDescent="0.25">
      <c r="B1061" s="605"/>
      <c r="C1061" s="606"/>
      <c r="D1061" s="606"/>
      <c r="E1061" s="606"/>
      <c r="F1061" s="605"/>
      <c r="G1061" s="605"/>
      <c r="H1061" s="605"/>
      <c r="I1061" s="607"/>
    </row>
    <row r="1062" spans="2:9" x14ac:dyDescent="0.25">
      <c r="B1062" s="605"/>
      <c r="C1062" s="606"/>
      <c r="D1062" s="606"/>
      <c r="E1062" s="606"/>
      <c r="F1062" s="605"/>
      <c r="G1062" s="605"/>
      <c r="H1062" s="605"/>
      <c r="I1062" s="607"/>
    </row>
    <row r="1063" spans="2:9" x14ac:dyDescent="0.25">
      <c r="B1063" s="605"/>
      <c r="C1063" s="606"/>
      <c r="D1063" s="606"/>
      <c r="E1063" s="606"/>
      <c r="F1063" s="605"/>
      <c r="G1063" s="605"/>
      <c r="H1063" s="605"/>
      <c r="I1063" s="607"/>
    </row>
    <row r="1064" spans="2:9" x14ac:dyDescent="0.25">
      <c r="B1064" s="605"/>
      <c r="C1064" s="606"/>
      <c r="D1064" s="606"/>
      <c r="E1064" s="606"/>
      <c r="F1064" s="605"/>
      <c r="G1064" s="605"/>
      <c r="H1064" s="605"/>
      <c r="I1064" s="607"/>
    </row>
    <row r="1065" spans="2:9" x14ac:dyDescent="0.25">
      <c r="B1065" s="605"/>
      <c r="C1065" s="606"/>
      <c r="D1065" s="606"/>
      <c r="E1065" s="606"/>
      <c r="F1065" s="605"/>
      <c r="G1065" s="605"/>
      <c r="H1065" s="605"/>
      <c r="I1065" s="607"/>
    </row>
    <row r="1066" spans="2:9" x14ac:dyDescent="0.25">
      <c r="B1066" s="605"/>
      <c r="C1066" s="606"/>
      <c r="D1066" s="606"/>
      <c r="E1066" s="606"/>
      <c r="F1066" s="605"/>
      <c r="G1066" s="605"/>
      <c r="H1066" s="605"/>
      <c r="I1066" s="607"/>
    </row>
    <row r="1067" spans="2:9" x14ac:dyDescent="0.25">
      <c r="B1067" s="605"/>
      <c r="C1067" s="606"/>
      <c r="D1067" s="606"/>
      <c r="E1067" s="606"/>
      <c r="F1067" s="605"/>
      <c r="G1067" s="605"/>
      <c r="H1067" s="605"/>
      <c r="I1067" s="60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2020-02-13T20:43:17Z</cp:lastPrinted>
  <dcterms:created xsi:type="dcterms:W3CDTF">2012-02-13T17:07:33Z</dcterms:created>
  <dcterms:modified xsi:type="dcterms:W3CDTF">2020-03-19T15:41:40Z</dcterms:modified>
</cp:coreProperties>
</file>