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D5C3DF81-D42B-4BE3-94F5-B87C55778B81}" xr6:coauthVersionLast="45" xr6:coauthVersionMax="45" xr10:uidLastSave="{00000000-0000-0000-0000-000000000000}"/>
  <bookViews>
    <workbookView xWindow="-120" yWindow="-120" windowWidth="24240" windowHeight="13140" tabRatio="958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2020'!$B$582:$F$591</definedName>
    <definedName name="AMPLIACION">#REF!</definedName>
    <definedName name="ANALISIS">#REF!</definedName>
    <definedName name="APROBACION">#REF!</definedName>
    <definedName name="_xlnm.Print_Area" localSheetId="1">'Estadisticas 2020'!$A$1:$P$627</definedName>
    <definedName name="_xlnm.Print_Area" localSheetId="0">Indice!$B$1:$B$29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2020'!$A$1:$L$611</definedName>
    <definedName name="Z_935DF80A_C4A8_4072_AD95_467BACE55650_.wvu.PrintArea" localSheetId="0" hidden="1">Indice!$B$1:$B$29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2020'!$216:$312,'Estadisticas 2020'!#REF!,'Estadisticas 2020'!$406:$406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8" i="130" l="1"/>
  <c r="L459" i="319" l="1"/>
  <c r="I459" i="319"/>
  <c r="H459" i="319"/>
  <c r="C131" i="130" l="1"/>
  <c r="C141" i="130" l="1"/>
  <c r="D141" i="130"/>
  <c r="C142" i="130"/>
  <c r="D142" i="130"/>
  <c r="C143" i="130"/>
  <c r="D143" i="130"/>
  <c r="C32" i="130" l="1"/>
  <c r="D32" i="130"/>
  <c r="C33" i="130"/>
  <c r="D33" i="130"/>
  <c r="C34" i="130"/>
  <c r="D34" i="130"/>
  <c r="C398" i="130" l="1"/>
  <c r="G461" i="130" l="1"/>
  <c r="C461" i="130"/>
  <c r="D461" i="130"/>
  <c r="F461" i="130"/>
  <c r="D398" i="130"/>
  <c r="D325" i="130" l="1"/>
  <c r="C325" i="130"/>
  <c r="G209" i="130"/>
  <c r="D421" i="130" l="1"/>
  <c r="C421" i="130"/>
  <c r="W198" i="130"/>
  <c r="C195" i="130"/>
  <c r="L171" i="130"/>
  <c r="D127" i="130" l="1"/>
  <c r="C127" i="130"/>
  <c r="E567" i="130" l="1"/>
  <c r="D420" i="130" l="1"/>
  <c r="C420" i="130"/>
  <c r="V160" i="130"/>
  <c r="W160" i="130"/>
  <c r="L176" i="130"/>
  <c r="E575" i="130" l="1"/>
  <c r="I577" i="130" l="1"/>
  <c r="H577" i="130"/>
  <c r="W423" i="130" l="1"/>
  <c r="V423" i="130"/>
  <c r="D419" i="130"/>
  <c r="C419" i="130"/>
  <c r="V134" i="130" l="1"/>
  <c r="W134" i="130"/>
  <c r="O208" i="130" l="1"/>
  <c r="O209" i="130"/>
  <c r="N461" i="130"/>
  <c r="J589" i="130" l="1"/>
  <c r="D590" i="130"/>
  <c r="K589" i="130" l="1"/>
  <c r="I589" i="130"/>
  <c r="E590" i="130"/>
  <c r="C590" i="130"/>
  <c r="L589" i="130" l="1"/>
  <c r="F590" i="130"/>
  <c r="H209" i="130" l="1"/>
  <c r="H208" i="130"/>
  <c r="F626" i="130" l="1"/>
  <c r="E626" i="130"/>
  <c r="C626" i="130"/>
  <c r="D626" i="130"/>
  <c r="D577" i="130"/>
  <c r="C577" i="130"/>
  <c r="J576" i="130"/>
  <c r="E576" i="130"/>
  <c r="J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E568" i="130"/>
  <c r="J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J553" i="130"/>
  <c r="E553" i="130"/>
  <c r="I546" i="130"/>
  <c r="H546" i="130"/>
  <c r="D546" i="130"/>
  <c r="C546" i="130"/>
  <c r="J545" i="130"/>
  <c r="E545" i="130"/>
  <c r="J544" i="130"/>
  <c r="E544" i="130"/>
  <c r="J543" i="130"/>
  <c r="E543" i="130"/>
  <c r="J542" i="130"/>
  <c r="E542" i="130"/>
  <c r="J541" i="130"/>
  <c r="E541" i="130"/>
  <c r="J540" i="130"/>
  <c r="E540" i="130"/>
  <c r="J539" i="130"/>
  <c r="E539" i="130"/>
  <c r="J538" i="130"/>
  <c r="E538" i="130"/>
  <c r="J537" i="130"/>
  <c r="E537" i="130"/>
  <c r="J536" i="130"/>
  <c r="E536" i="130"/>
  <c r="J535" i="130"/>
  <c r="E535" i="130"/>
  <c r="J534" i="130"/>
  <c r="E534" i="130"/>
  <c r="J533" i="130"/>
  <c r="E533" i="130"/>
  <c r="J532" i="130"/>
  <c r="E532" i="130"/>
  <c r="J531" i="130"/>
  <c r="E531" i="130"/>
  <c r="J530" i="130"/>
  <c r="E530" i="130"/>
  <c r="J529" i="130"/>
  <c r="E529" i="130"/>
  <c r="J528" i="130"/>
  <c r="E528" i="130"/>
  <c r="J527" i="130"/>
  <c r="E527" i="130"/>
  <c r="J526" i="130"/>
  <c r="E526" i="130"/>
  <c r="J525" i="130"/>
  <c r="E525" i="130"/>
  <c r="J524" i="130"/>
  <c r="E524" i="130"/>
  <c r="J523" i="130"/>
  <c r="E523" i="130"/>
  <c r="J522" i="130"/>
  <c r="E522" i="130"/>
  <c r="J521" i="130"/>
  <c r="E521" i="130"/>
  <c r="M461" i="130"/>
  <c r="L461" i="130"/>
  <c r="K461" i="130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C412" i="130"/>
  <c r="D411" i="130"/>
  <c r="C411" i="130"/>
  <c r="D410" i="130"/>
  <c r="C410" i="130"/>
  <c r="X369" i="130"/>
  <c r="V369" i="130"/>
  <c r="C369" i="130"/>
  <c r="W368" i="130"/>
  <c r="W367" i="130"/>
  <c r="W366" i="130"/>
  <c r="AA342" i="130"/>
  <c r="V342" i="130"/>
  <c r="E342" i="130"/>
  <c r="C342" i="130"/>
  <c r="AC341" i="130"/>
  <c r="X341" i="130"/>
  <c r="AC340" i="130"/>
  <c r="X340" i="130"/>
  <c r="C303" i="130"/>
  <c r="C302" i="130"/>
  <c r="C274" i="130"/>
  <c r="C273" i="130"/>
  <c r="C272" i="130"/>
  <c r="C271" i="130"/>
  <c r="C270" i="130"/>
  <c r="C269" i="130"/>
  <c r="C268" i="130"/>
  <c r="D251" i="130"/>
  <c r="D246" i="130"/>
  <c r="D245" i="130"/>
  <c r="D244" i="130"/>
  <c r="D243" i="130"/>
  <c r="D242" i="130"/>
  <c r="D241" i="130"/>
  <c r="AI210" i="130"/>
  <c r="AE210" i="130"/>
  <c r="M210" i="130"/>
  <c r="K210" i="130"/>
  <c r="E210" i="130"/>
  <c r="C210" i="130"/>
  <c r="AK209" i="130"/>
  <c r="AG209" i="130"/>
  <c r="P209" i="130"/>
  <c r="AK208" i="130"/>
  <c r="AG208" i="130"/>
  <c r="P208" i="130"/>
  <c r="H198" i="130"/>
  <c r="G198" i="130"/>
  <c r="J180" i="130"/>
  <c r="I180" i="130"/>
  <c r="H180" i="130"/>
  <c r="G180" i="130"/>
  <c r="F180" i="130"/>
  <c r="E180" i="130"/>
  <c r="D180" i="130"/>
  <c r="C180" i="130"/>
  <c r="L179" i="130"/>
  <c r="L178" i="130"/>
  <c r="L177" i="130"/>
  <c r="L175" i="130"/>
  <c r="L174" i="130"/>
  <c r="L173" i="130"/>
  <c r="L172" i="130"/>
  <c r="D160" i="130"/>
  <c r="C160" i="130"/>
  <c r="D159" i="130"/>
  <c r="C159" i="130"/>
  <c r="D158" i="130"/>
  <c r="C158" i="130"/>
  <c r="D157" i="130"/>
  <c r="C157" i="130"/>
  <c r="W145" i="130"/>
  <c r="V145" i="130"/>
  <c r="D131" i="130"/>
  <c r="D130" i="130"/>
  <c r="C130" i="130"/>
  <c r="D129" i="130"/>
  <c r="C129" i="130"/>
  <c r="D128" i="130"/>
  <c r="C128" i="130"/>
  <c r="W106" i="130"/>
  <c r="V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W93" i="130"/>
  <c r="V93" i="130"/>
  <c r="D91" i="130"/>
  <c r="C91" i="130"/>
  <c r="D90" i="130"/>
  <c r="C90" i="130"/>
  <c r="C118" i="130" s="1"/>
  <c r="D89" i="130"/>
  <c r="C89" i="130"/>
  <c r="D88" i="130"/>
  <c r="C88" i="130"/>
  <c r="D87" i="130"/>
  <c r="C87" i="130"/>
  <c r="D86" i="130"/>
  <c r="D114" i="130" s="1"/>
  <c r="C86" i="130"/>
  <c r="D85" i="130"/>
  <c r="D113" i="130" s="1"/>
  <c r="C85" i="130"/>
  <c r="W71" i="130"/>
  <c r="V71" i="130"/>
  <c r="D71" i="130"/>
  <c r="C71" i="130"/>
  <c r="D70" i="130"/>
  <c r="C70" i="130"/>
  <c r="D69" i="130"/>
  <c r="C69" i="130"/>
  <c r="W41" i="130"/>
  <c r="V41" i="130"/>
  <c r="D35" i="130"/>
  <c r="C35" i="130"/>
  <c r="W21" i="130"/>
  <c r="V21" i="130"/>
  <c r="T18" i="130" s="1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s="1"/>
  <c r="E577" i="130" l="1"/>
  <c r="C134" i="130"/>
  <c r="C55" i="130"/>
  <c r="D53" i="130"/>
  <c r="C53" i="130"/>
  <c r="J577" i="130"/>
  <c r="E448" i="130"/>
  <c r="E438" i="130"/>
  <c r="E441" i="130"/>
  <c r="E440" i="130"/>
  <c r="E447" i="130"/>
  <c r="E437" i="130"/>
  <c r="E436" i="130"/>
  <c r="E439" i="130"/>
  <c r="E444" i="130"/>
  <c r="E443" i="130"/>
  <c r="E442" i="130"/>
  <c r="D134" i="130"/>
  <c r="D115" i="130"/>
  <c r="C114" i="130"/>
  <c r="D118" i="130"/>
  <c r="D119" i="130"/>
  <c r="D54" i="130"/>
  <c r="D52" i="130"/>
  <c r="C423" i="130"/>
  <c r="C198" i="130"/>
  <c r="C144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T16" i="130"/>
  <c r="D161" i="130"/>
  <c r="T161" i="130" s="1"/>
  <c r="K180" i="130"/>
  <c r="D423" i="130"/>
  <c r="E546" i="130"/>
  <c r="C72" i="130"/>
  <c r="C92" i="130"/>
  <c r="C106" i="130"/>
  <c r="L180" i="130"/>
  <c r="J546" i="130"/>
  <c r="D198" i="130"/>
  <c r="D36" i="130"/>
  <c r="D21" i="130"/>
  <c r="D144" i="130"/>
  <c r="T19" i="130"/>
  <c r="T14" i="130"/>
  <c r="V23" i="130"/>
  <c r="T17" i="130"/>
  <c r="T20" i="130"/>
  <c r="C161" i="130"/>
  <c r="T156" i="130" s="1"/>
  <c r="C113" i="130"/>
  <c r="C36" i="130"/>
  <c r="T33" i="130" s="1"/>
  <c r="T15" i="130"/>
  <c r="E455" i="130"/>
  <c r="E456" i="130"/>
  <c r="E449" i="130"/>
  <c r="E453" i="130"/>
  <c r="E454" i="130"/>
  <c r="E457" i="130"/>
  <c r="E450" i="130"/>
  <c r="E458" i="130"/>
  <c r="E451" i="130"/>
  <c r="E459" i="130"/>
  <c r="E452" i="130"/>
  <c r="E460" i="130"/>
  <c r="E445" i="130"/>
  <c r="E446" i="130"/>
  <c r="D92" i="130"/>
  <c r="H441" i="130"/>
  <c r="H449" i="130"/>
  <c r="H457" i="130"/>
  <c r="H442" i="130"/>
  <c r="H450" i="130"/>
  <c r="H458" i="130"/>
  <c r="H443" i="130"/>
  <c r="H459" i="130"/>
  <c r="H451" i="130"/>
  <c r="H448" i="130"/>
  <c r="H444" i="130"/>
  <c r="H452" i="130"/>
  <c r="H460" i="130"/>
  <c r="H438" i="130"/>
  <c r="H445" i="130"/>
  <c r="H453" i="130"/>
  <c r="H436" i="130"/>
  <c r="H437" i="130"/>
  <c r="H446" i="130"/>
  <c r="H439" i="130"/>
  <c r="H447" i="130"/>
  <c r="H455" i="130"/>
  <c r="H454" i="130"/>
  <c r="H456" i="130"/>
  <c r="H440" i="130"/>
  <c r="E461" i="130" l="1"/>
  <c r="C59" i="130"/>
  <c r="D120" i="130"/>
  <c r="C120" i="130"/>
  <c r="D59" i="130"/>
  <c r="T36" i="130"/>
  <c r="T158" i="130"/>
  <c r="H461" i="130"/>
  <c r="T157" i="130"/>
  <c r="T21" i="130"/>
  <c r="T159" i="130"/>
  <c r="T160" i="130" l="1"/>
</calcChain>
</file>

<file path=xl/sharedStrings.xml><?xml version="1.0" encoding="utf-8"?>
<sst xmlns="http://schemas.openxmlformats.org/spreadsheetml/2006/main" count="2062" uniqueCount="529">
  <si>
    <t>Análisis de la Gestión del FOSUVI</t>
  </si>
  <si>
    <t>en los diferentes Programas y Modalidades de Financiamiento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</si>
  <si>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</si>
  <si>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</si>
  <si>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</si>
  <si>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</si>
  <si>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</si>
  <si>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</si>
  <si>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</si>
  <si>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</si>
  <si>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</si>
  <si>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</si>
  <si>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</si>
  <si>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</si>
  <si>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</si>
  <si>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</si>
  <si>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</si>
  <si>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</si>
  <si>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</si>
  <si>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</si>
  <si>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</si>
  <si>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</si>
  <si>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</si>
  <si>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</si>
  <si>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</si>
  <si>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</si>
  <si>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</si>
  <si>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</si>
  <si>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</si>
  <si>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</si>
  <si>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</si>
  <si>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</si>
  <si>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</si>
  <si>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</si>
  <si>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</si>
  <si>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</si>
  <si>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</si>
  <si>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</si>
  <si>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</si>
  <si>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</si>
  <si>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</si>
  <si>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</si>
  <si>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</si>
  <si>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</si>
  <si>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</si>
  <si>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</si>
  <si>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</si>
  <si>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</si>
  <si>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</si>
  <si>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</si>
  <si>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</si>
  <si>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</si>
  <si>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</si>
  <si>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</si>
  <si>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</si>
  <si>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</si>
  <si>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</si>
  <si>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</si>
  <si>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</si>
  <si>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</si>
  <si>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</si>
  <si>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</si>
  <si>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</si>
  <si>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</si>
  <si>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</si>
  <si>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</si>
  <si>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</si>
  <si>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</si>
  <si>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</si>
  <si>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</si>
  <si>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</si>
  <si>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</si>
  <si>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</si>
  <si>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</si>
  <si>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</si>
  <si>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</si>
  <si>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HATILLO</t>
  </si>
  <si>
    <t>DESAMPARADOS</t>
  </si>
  <si>
    <t>DANIEL FLORES</t>
  </si>
  <si>
    <t>PLATANARES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</si>
  <si>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</si>
  <si>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</si>
  <si>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</si>
  <si>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</si>
  <si>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</si>
  <si>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</si>
  <si>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</si>
  <si>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</si>
  <si>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SANTA ROSA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</si>
  <si>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</si>
  <si>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</si>
  <si>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</si>
  <si>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</si>
  <si>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</si>
  <si>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</si>
  <si>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</si>
  <si>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</si>
  <si>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</si>
  <si>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</si>
  <si>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</si>
  <si>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</si>
  <si>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</si>
  <si>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</si>
  <si>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</si>
  <si>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RIVAS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</si>
  <si>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</si>
  <si>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</si>
  <si>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</si>
  <si>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</si>
  <si>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</si>
  <si>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</si>
  <si>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</si>
  <si>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</si>
  <si>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</si>
  <si>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</si>
  <si>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PURISCAL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</si>
  <si>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</si>
  <si>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</si>
  <si>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</si>
  <si>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</si>
  <si>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</si>
  <si>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</si>
  <si>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</si>
  <si>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</si>
  <si>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</si>
  <si>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</si>
  <si>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</si>
  <si>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</si>
  <si>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</si>
  <si>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</si>
  <si>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</si>
  <si>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</si>
  <si>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SAN MARCOS</t>
  </si>
  <si>
    <t>MONTES DE ORO</t>
  </si>
  <si>
    <t>QUEPOS</t>
  </si>
  <si>
    <t>SAN JOSÉ</t>
  </si>
  <si>
    <t>ASERRÍ</t>
  </si>
  <si>
    <t>SAN RAMÓN</t>
  </si>
  <si>
    <t>LIMÓN</t>
  </si>
  <si>
    <t>TARRAZÚ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</si>
  <si>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</si>
  <si>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</si>
  <si>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</si>
  <si>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</si>
  <si>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</si>
  <si>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</si>
  <si>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</si>
  <si>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</si>
  <si>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</si>
  <si>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</si>
  <si>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</si>
  <si>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</si>
  <si>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</si>
  <si>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</si>
  <si>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</si>
  <si>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</si>
  <si>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</si>
  <si>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</si>
  <si>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EL CAIRO</t>
  </si>
  <si>
    <t>RÍO JIMÉNEZ</t>
  </si>
  <si>
    <t>RÍO CUARTO</t>
  </si>
  <si>
    <t>VOLCÁN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</si>
  <si>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</si>
  <si>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</si>
  <si>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</si>
  <si>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</si>
  <si>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</si>
  <si>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</si>
  <si>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</si>
  <si>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</si>
  <si>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</si>
  <si>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</si>
  <si>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</si>
  <si>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</si>
  <si>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</si>
  <si>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</si>
  <si>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</si>
  <si>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</si>
  <si>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</si>
  <si>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</si>
  <si>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</si>
  <si>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</si>
  <si>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</si>
  <si>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</si>
  <si>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</si>
  <si>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</si>
  <si>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</si>
  <si>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</si>
  <si>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</si>
  <si>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</si>
  <si>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</si>
  <si>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</si>
  <si>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</si>
  <si>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</si>
  <si>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</si>
  <si>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</si>
  <si>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</si>
  <si>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</si>
  <si>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</si>
  <si>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</si>
  <si>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</si>
  <si>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</si>
  <si>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</si>
  <si>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</si>
  <si>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</si>
  <si>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</si>
  <si>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</si>
  <si>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</si>
  <si>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</si>
  <si>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</si>
  <si>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</si>
  <si>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</si>
  <si>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</si>
  <si>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</si>
  <si>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</si>
  <si>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</si>
  <si>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</si>
  <si>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</si>
  <si>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</si>
  <si>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</si>
  <si>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</si>
  <si>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</si>
  <si>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</si>
  <si>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</si>
  <si>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</si>
  <si>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</si>
  <si>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</si>
  <si>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</si>
  <si>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</si>
  <si>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</si>
  <si>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</si>
  <si>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</si>
  <si>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</si>
  <si>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</si>
  <si>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</si>
  <si>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</si>
  <si>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</si>
  <si>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</si>
  <si>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</si>
  <si>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</si>
  <si>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</si>
  <si>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</si>
  <si>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</si>
  <si>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</si>
  <si>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</si>
  <si>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</si>
  <si>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</si>
  <si>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</si>
  <si>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</si>
  <si>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</si>
  <si>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</si>
  <si>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</si>
  <si>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</si>
  <si>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</si>
  <si>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</si>
  <si>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</si>
  <si>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</si>
  <si>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</si>
  <si>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</si>
  <si>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</si>
  <si>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</si>
  <si>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</si>
  <si>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</si>
  <si>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</si>
  <si>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</si>
  <si>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</si>
  <si>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</si>
  <si>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</si>
  <si>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</si>
  <si>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</si>
  <si>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</si>
  <si>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</si>
  <si>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</si>
  <si>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</si>
  <si>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</si>
  <si>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</si>
  <si>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</si>
  <si>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</si>
  <si>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</si>
  <si>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</si>
  <si>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</si>
  <si>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</si>
  <si>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</si>
  <si>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</si>
  <si>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</si>
  <si>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</si>
  <si>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</si>
  <si>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</si>
  <si>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</si>
  <si>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</si>
  <si>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EL GENERAL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</si>
  <si>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</si>
  <si>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</si>
  <si>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</si>
  <si>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</si>
  <si>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</si>
  <si>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</si>
  <si>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HOJANCHA</t>
  </si>
  <si>
    <t>EL TEJAR</t>
  </si>
  <si>
    <t>CANALETE</t>
  </si>
  <si>
    <t>VALLE LA ESTRELLA</t>
  </si>
  <si>
    <t>AGUAS CLARAS</t>
  </si>
  <si>
    <t>KATIRA</t>
  </si>
  <si>
    <t>Bono Ordinario</t>
  </si>
  <si>
    <t>PAQUERA</t>
  </si>
  <si>
    <t>PUENTE DE PIEDRA</t>
  </si>
  <si>
    <t>SARCHÍ NORTE</t>
  </si>
  <si>
    <t>GUTIERREZ BRAUN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</si>
  <si>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</si>
  <si>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</si>
  <si>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</si>
  <si>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</si>
  <si>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</si>
  <si>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</si>
  <si>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</si>
  <si>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</si>
  <si>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</si>
  <si>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LEÓN CORTÉS CASTRO</t>
  </si>
  <si>
    <t>PIEDRAS BLANCAS</t>
  </si>
  <si>
    <t>PAVÓN</t>
  </si>
  <si>
    <t>BUENAVISTA</t>
  </si>
  <si>
    <t>Lote 50% y Construcción seg. Planta</t>
  </si>
  <si>
    <t>LAS JUNTAS</t>
  </si>
  <si>
    <t>SAN JUAN</t>
  </si>
  <si>
    <t>ÁNGELES</t>
  </si>
  <si>
    <t>BOLÍVAR</t>
  </si>
  <si>
    <t>Minusvalía</t>
  </si>
  <si>
    <t>Adulto Mayor</t>
  </si>
  <si>
    <t>Autoconstrucción</t>
  </si>
  <si>
    <t>Situación de Emergencia</t>
  </si>
  <si>
    <t>Extrema Necesidad</t>
  </si>
  <si>
    <t>2019-01</t>
  </si>
  <si>
    <t>BIJAGUA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</si>
  <si>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</si>
  <si>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</si>
  <si>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</si>
  <si>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</si>
  <si>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</si>
  <si>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</si>
  <si>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</si>
  <si>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</si>
  <si>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</si>
  <si>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Pagados Abril 2019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</si>
  <si>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</si>
  <si>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</si>
  <si>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</si>
  <si>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</si>
  <si>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</si>
  <si>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</si>
  <si>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</si>
  <si>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</si>
  <si>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</si>
  <si>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</si>
  <si>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DIRIÁ</t>
  </si>
  <si>
    <t>GARABITO</t>
  </si>
  <si>
    <t>CONCEPCIÓN</t>
  </si>
  <si>
    <t>CHOMES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</si>
  <si>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</si>
  <si>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</si>
  <si>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</si>
  <si>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</si>
  <si>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</si>
  <si>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SAN GABRIEL</t>
  </si>
  <si>
    <t>VOLIO</t>
  </si>
  <si>
    <t>SAN JERÓNIMO</t>
  </si>
  <si>
    <t>TOBOSI</t>
  </si>
  <si>
    <t>MERCEDES</t>
  </si>
  <si>
    <t>CHACARITA</t>
  </si>
  <si>
    <t>BRATSI</t>
  </si>
  <si>
    <t>ROSARIO</t>
  </si>
  <si>
    <t>ATENAS</t>
  </si>
  <si>
    <t>Otros (constructoras o profersional responsable)</t>
  </si>
  <si>
    <t>Total Bono Ordinario</t>
  </si>
  <si>
    <t>DOS RÍOS</t>
  </si>
  <si>
    <t>PIEDADES SUR</t>
  </si>
  <si>
    <t>TAMARINDO</t>
  </si>
  <si>
    <t>SARCHÍ  (VALVERDE VEGA)</t>
  </si>
  <si>
    <t>BRUNKA</t>
  </si>
  <si>
    <t>Monto total</t>
  </si>
  <si>
    <t>Promedio x caso</t>
  </si>
  <si>
    <t xml:space="preserve"> ASEPANDUIT</t>
  </si>
  <si>
    <t>SAN DIEGO</t>
  </si>
  <si>
    <t>COYOLAR</t>
  </si>
  <si>
    <t>SAN NICOLÁS</t>
  </si>
  <si>
    <t>QUEBRADILLA</t>
  </si>
  <si>
    <t>MACACONA</t>
  </si>
  <si>
    <t>BOLSÓN</t>
  </si>
  <si>
    <t>EL ROBLE</t>
  </si>
  <si>
    <t>13. Bonos promedio en Emitidos y formalizados</t>
  </si>
  <si>
    <t>Total Artículo 59</t>
  </si>
  <si>
    <t>SAN CRISTÓBAL</t>
  </si>
  <si>
    <t>TIBÁS</t>
  </si>
  <si>
    <t>CINCO ESQUINAS</t>
  </si>
  <si>
    <t>SABANILLAS</t>
  </si>
  <si>
    <t>SANTA TERESITA</t>
  </si>
  <si>
    <t>GUADALUPE</t>
  </si>
  <si>
    <t>DOTA</t>
  </si>
  <si>
    <t>SANTA MARÍA</t>
  </si>
  <si>
    <t>RÍO BLANCO</t>
  </si>
  <si>
    <t>CUTRIS</t>
  </si>
  <si>
    <t>DULCE NOMBRE</t>
  </si>
  <si>
    <t>PARAÍSO</t>
  </si>
  <si>
    <t>COLINAS</t>
  </si>
  <si>
    <t>AGUABUENA</t>
  </si>
  <si>
    <t>AGUACALIENTE O SAN FRANCISCO</t>
  </si>
  <si>
    <t>TUCURRIQUE</t>
  </si>
  <si>
    <t>PAVONES</t>
  </si>
  <si>
    <t>LA CUESTA</t>
  </si>
  <si>
    <t>MORAVIA</t>
  </si>
  <si>
    <t>LA TRINIDAD</t>
  </si>
  <si>
    <t>LA PALMERA</t>
  </si>
  <si>
    <t>MANSIÓN</t>
  </si>
  <si>
    <t>VEINTISIETE DE ABRIL</t>
  </si>
  <si>
    <t>BARBACOAS</t>
  </si>
  <si>
    <t>SAN FELIPE</t>
  </si>
  <si>
    <t>PIEDADES NORTE</t>
  </si>
  <si>
    <t>PALMIRA</t>
  </si>
  <si>
    <t>SANTA CECILIA</t>
  </si>
  <si>
    <t>MONTE VERDE</t>
  </si>
  <si>
    <t>SAN LORENZO</t>
  </si>
  <si>
    <t>CARTAGENA</t>
  </si>
  <si>
    <t>SAN JUAN DE DIOS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</si>
  <si>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</si>
  <si>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</si>
  <si>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</si>
  <si>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</si>
  <si>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</si>
  <si>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</si>
  <si>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</si>
  <si>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</si>
  <si>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</si>
  <si>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CÓBANO</t>
  </si>
  <si>
    <t>EL AMPARO</t>
  </si>
  <si>
    <t>LEPANTO</t>
  </si>
  <si>
    <t>SAN JOSECITO</t>
  </si>
  <si>
    <t>RÍO NUEVO</t>
  </si>
  <si>
    <t>TURRUBARES</t>
  </si>
  <si>
    <t>IPÍS</t>
  </si>
  <si>
    <t>PATARRÁ</t>
  </si>
  <si>
    <t>VUELTA DE JORCO</t>
  </si>
  <si>
    <t>SAN IGNACIO</t>
  </si>
  <si>
    <t>CORRALILLO</t>
  </si>
  <si>
    <t>PAVAS</t>
  </si>
  <si>
    <t>LLANOS DE SANTA LUCÍA</t>
  </si>
  <si>
    <t>ULLOA</t>
  </si>
  <si>
    <t>LA CEIBA</t>
  </si>
  <si>
    <t>ESPÍRITU SANTO</t>
  </si>
  <si>
    <t>MIRAMAR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</si>
  <si>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</si>
  <si>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</si>
  <si>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</si>
  <si>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</si>
  <si>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</si>
  <si>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</si>
  <si>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</si>
  <si>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ZARCERO</t>
  </si>
  <si>
    <t>TURRÚCARES</t>
  </si>
  <si>
    <t>URUCA</t>
  </si>
  <si>
    <t>MATA DE PLÁTANO</t>
  </si>
  <si>
    <t>MATAMBÚ</t>
  </si>
  <si>
    <t>TÁRCOLES</t>
  </si>
  <si>
    <t>MERCEDES SUR</t>
  </si>
  <si>
    <t>TRES EQUIS</t>
  </si>
  <si>
    <t>CURUBANDÉ</t>
  </si>
  <si>
    <t>CAÑO NEGRO</t>
  </si>
  <si>
    <t>PALMICHAL</t>
  </si>
  <si>
    <t>PILAS</t>
  </si>
  <si>
    <t>SAN SEBASTIÁN</t>
  </si>
  <si>
    <t>CURRIDABAT</t>
  </si>
  <si>
    <t>GRANADILLA</t>
  </si>
  <si>
    <t>PACAYAS</t>
  </si>
  <si>
    <t>CAPELLADES</t>
  </si>
  <si>
    <t>MOGOTE</t>
  </si>
  <si>
    <t>SANTA RITA</t>
  </si>
  <si>
    <t>ZAPOTE</t>
  </si>
  <si>
    <t>SAN RAFAEL ABAJO</t>
  </si>
  <si>
    <t>TABARCIA</t>
  </si>
  <si>
    <t>CALLE BLANCOS</t>
  </si>
  <si>
    <t>ALFARO</t>
  </si>
  <si>
    <t>NARANJITO</t>
  </si>
  <si>
    <t>CUAJINIQUIL</t>
  </si>
  <si>
    <t>COTE</t>
  </si>
  <si>
    <t>SANTA ELENA</t>
  </si>
  <si>
    <t>MERCED</t>
  </si>
  <si>
    <t>16. Bono promedio de proyectos y casos individuales al amparo del artículo 59</t>
  </si>
  <si>
    <t>Del 01 de Enero al 31 de Enero de 2020</t>
  </si>
  <si>
    <t>Del 01 de Enero de 2020 Al 31 de Enero de 2020</t>
  </si>
  <si>
    <t>CIRRÍ SUR</t>
  </si>
  <si>
    <t>PURRAL</t>
  </si>
  <si>
    <t>TAMBOR</t>
  </si>
  <si>
    <t>JESÚS</t>
  </si>
  <si>
    <t>OCCIDENTAL</t>
  </si>
  <si>
    <t>SANTA ANA</t>
  </si>
  <si>
    <t>PIEDADES</t>
  </si>
  <si>
    <t>BAHÍA BALLENA</t>
  </si>
  <si>
    <t>COT</t>
  </si>
  <si>
    <t>FRAILES</t>
  </si>
  <si>
    <t>CARMEN</t>
  </si>
  <si>
    <t>TIRRASES</t>
  </si>
  <si>
    <t>SANTA BÁRBARA</t>
  </si>
  <si>
    <t>FLORES</t>
  </si>
  <si>
    <t>SAN JOAQUÍN</t>
  </si>
  <si>
    <t>LLORENTE</t>
  </si>
  <si>
    <t>CANDELARITA</t>
  </si>
  <si>
    <t>BEJUCO</t>
  </si>
  <si>
    <t>POZOS</t>
  </si>
  <si>
    <t>CANDELARIA</t>
  </si>
  <si>
    <t>CARRILLOS</t>
  </si>
  <si>
    <t>CACHÍ</t>
  </si>
  <si>
    <t>NOSARA</t>
  </si>
  <si>
    <t>JACÓ</t>
  </si>
  <si>
    <t>01/01/2020 al 31/01/2020</t>
  </si>
  <si>
    <r>
      <t>01/01/2019 al 31/</t>
    </r>
    <r>
      <rPr>
        <sz val="10"/>
        <rFont val="Calibri"/>
        <family val="2"/>
        <scheme val="minor"/>
      </rPr>
      <t>01</t>
    </r>
    <r>
      <rPr>
        <b/>
        <sz val="10"/>
        <rFont val="Calibri"/>
        <family val="2"/>
        <scheme val="minor"/>
      </rPr>
      <t>/2019</t>
    </r>
  </si>
  <si>
    <t>Casos 2020-2019</t>
  </si>
  <si>
    <t>Monto 2020-2019</t>
  </si>
  <si>
    <t>01/01/2019 al 31/01/2019</t>
  </si>
  <si>
    <t>Formalizados Enero 2020</t>
  </si>
  <si>
    <t>31 DE ENERO 2020</t>
  </si>
  <si>
    <t>EMITIDOS DEL 01/01/2020AL 31/01/2020</t>
  </si>
  <si>
    <t>FORMALIZADOS DEL 01/01/2020 AL 31/01/2020</t>
  </si>
  <si>
    <t>EMITIDOS DEL 01/01/2019 AL 31/01/2019</t>
  </si>
  <si>
    <t>FORMALIZADOS DEL 01/01/2019 AL 31/01/2019</t>
  </si>
  <si>
    <t>Acumulado: del 01/01/2020 al 31/01/2020</t>
  </si>
  <si>
    <t>Acumulado: del 01/01/2019 al 31/01/2019</t>
  </si>
  <si>
    <t>Acumulado: del 01/01/2020 al 31/12/2020</t>
  </si>
  <si>
    <t>20. Ejecución Presupuesto 2020 - Por programa de financiamiento</t>
  </si>
  <si>
    <t>AL 31 DE ENERO 2019</t>
  </si>
  <si>
    <t>Formalizados Enero 2019</t>
  </si>
  <si>
    <t>En los diferentes Programas y Modalidades de Financiamiento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</si>
</sst>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8" formatCode="&quot;₡&quot;#,##0.00_);[Red]\(&quot;₡&quot;#,##0.00\)"/>
    <numFmt numFmtId="42" formatCode="_(&quot;₡&quot;* #,##0_);_(&quot;₡&quot;* \(#,##0\);_(&quot;₡&quot;* &quot;-&quot;_);_(@_)"/>
    <numFmt numFmtId="41" formatCode="_(* #,##0_);_(* \(#,##0\);_(* &quot;-&quot;_);_(@_)"/>
    <numFmt numFmtId="44" formatCode="_(&quot;₡&quot;* #,##0.00_);_(&quot;₡&quot;* \(#,##0.00\);_(&quot;₡&quot;* &quot;-&quot;??_);_(@_)"/>
    <numFmt numFmtId="43" formatCode="_(* #,##0.00_);_(* \(#,##0.00\);_(* &quot;-&quot;??_);_(@_)"/>
    <numFmt numFmtId="164" formatCode="&quot;₡&quot;#,##0.00;[Red]\-&quot;₡&quot;#,##0.00"/>
    <numFmt numFmtId="165" formatCode="_-* #,##0_-;\-* #,##0_-;_-* &quot;-&quot;_-;_-@_-"/>
    <numFmt numFmtId="166" formatCode="_-* #,##0.00_-;\-* #,##0.00_-;_-* &quot;-&quot;??_-;_-@_-"/>
    <numFmt numFmtId="167" formatCode="_(* #,##0.0_);_(* \(#,##0.0\);_(* &quot;-&quot;??_);_(@_)"/>
    <numFmt numFmtId="168" formatCode="_(* #,##0_);_(* \(#,##0\);_(* &quot;-&quot;??_);_(@_)"/>
    <numFmt numFmtId="169" formatCode="0.0"/>
    <numFmt numFmtId="170" formatCode="&quot;¢&quot;#,##0.0\ \ ;[Red]\(&quot;¢&quot;#,##0.0\)"/>
    <numFmt numFmtId="171" formatCode="0.0%"/>
    <numFmt numFmtId="172" formatCode="_(* #,##0\ \ \ \ \ ;_(* \(#,##0\);_(* &quot;-&quot;??_);_(@_)"/>
    <numFmt numFmtId="173" formatCode="_(* #,##0\ \ \ ;_(* \(#,##0\);_(* &quot;-&quot;_);_(@_)"/>
    <numFmt numFmtId="174" formatCode="&quot;¢&quot;#,##0.0_);[Red]\(&quot;¢&quot;#,##0.0\)"/>
    <numFmt numFmtId="175" formatCode="mmm"/>
    <numFmt numFmtId="176" formatCode="&quot;¢&quot;#,##0.0_);\(&quot;¢&quot;#,##0.0\)"/>
    <numFmt numFmtId="177" formatCode="#,##0\ \ \ ;[Red]\(#,##0\)"/>
    <numFmt numFmtId="178" formatCode="_(* #,##0.0\ \ \ ;_(* \(#,##0.0\);_(* &quot;-&quot;_);_(@_)"/>
    <numFmt numFmtId="179" formatCode="_(&quot;¢&quot;* #,##0.00_);_(&quot;¢&quot;* \(#,##0.00\);_(&quot;¢&quot;* &quot;-&quot;??_);_(@_)"/>
    <numFmt numFmtId="181" formatCode="&quot;¢&quot;#,##0.00_);\(&quot;¢&quot;#,##0.00\)"/>
    <numFmt numFmtId="188" formatCode="#,##0.0"/>
    <numFmt numFmtId="189" formatCode="_([$€]* #,##0.00_);_([$€]* \(#,##0.00\);_([$€]* &quot;-&quot;??_);_(@_)"/>
    <numFmt numFmtId="190" formatCode="_(* #,##0.00000000_);_(* \(#,##0.00000000\);_(* &quot;-&quot;??_);_(@_)"/>
    <numFmt numFmtId="191" formatCode="#,##0\ \ \ \ \ \ \ \ \ \ \ "/>
    <numFmt numFmtId="192" formatCode="0.00%\ \ \ \ \ \ \ \ \ \ "/>
    <numFmt numFmtId="193" formatCode="_(* #,##0\ \ \ \ \ \ \ \ \ \ \ \ \ \ \ \ ;_(* \(#,##0\);_(* &quot;-&quot;??_);_(@_)"/>
    <numFmt numFmtId="194" formatCode="&quot;¢&quot;#,##0.0\ \ \ ;[Red]\(&quot;¢&quot;#,##0.0\)"/>
    <numFmt numFmtId="196" formatCode="#,##0.0_);[Red]\(#,##0.0\)"/>
    <numFmt numFmtId="197" formatCode="&quot;₡&quot;#,##0.00"/>
    <numFmt numFmtId="198" formatCode="&quot;₡&quot;#,##0.0"/>
    <numFmt numFmtId="202" formatCode="_(* #,##0.00\ \ \ ;_(* \(#,##0.00\);_(* &quot;-&quot;_);_(@_)"/>
    <numFmt numFmtId="203" formatCode="&quot;¢&quot;#,##0.00\ \ ;[Red]\(&quot;¢&quot;#,##0.00\)"/>
    <numFmt numFmtId="204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</numFmts>
  <fonts count="24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</font>
    <font>
      <sz val="11"/>
      <color indexed="8"/>
      <name val="Calibri"/>
    </font>
    <font>
      <sz val="10"/>
      <color indexed="8"/>
      <name val="Arial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044">
    <xf numFmtId="0" fontId="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161" fillId="0" borderId="0"/>
    <xf numFmtId="43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0" fontId="164" fillId="0" borderId="0"/>
    <xf numFmtId="189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159" fillId="0" borderId="0"/>
    <xf numFmtId="43" fontId="159" fillId="0" borderId="0" applyFont="0" applyFill="0" applyBorder="0" applyAlignment="0" applyProtection="0"/>
    <xf numFmtId="0" fontId="162" fillId="0" borderId="0"/>
    <xf numFmtId="0" fontId="158" fillId="0" borderId="0"/>
    <xf numFmtId="179" fontId="161" fillId="0" borderId="0" applyFont="0" applyFill="0" applyBorder="0" applyAlignment="0" applyProtection="0"/>
    <xf numFmtId="0" fontId="157" fillId="0" borderId="0"/>
    <xf numFmtId="0" fontId="156" fillId="0" borderId="0"/>
    <xf numFmtId="43" fontId="156" fillId="0" borderId="0" applyFont="0" applyFill="0" applyBorder="0" applyAlignment="0" applyProtection="0"/>
    <xf numFmtId="0" fontId="160" fillId="0" borderId="0"/>
    <xf numFmtId="0" fontId="155" fillId="0" borderId="0"/>
    <xf numFmtId="0" fontId="154" fillId="0" borderId="0"/>
    <xf numFmtId="0" fontId="153" fillId="0" borderId="0"/>
    <xf numFmtId="43" fontId="153" fillId="0" borderId="0" applyFont="0" applyFill="0" applyBorder="0" applyAlignment="0" applyProtection="0"/>
    <xf numFmtId="0" fontId="160" fillId="0" borderId="0"/>
    <xf numFmtId="43" fontId="160" fillId="0" borderId="0" applyFont="0" applyFill="0" applyBorder="0" applyAlignment="0" applyProtection="0"/>
    <xf numFmtId="0" fontId="152" fillId="0" borderId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161" fillId="0" borderId="0"/>
    <xf numFmtId="189" fontId="161" fillId="0" borderId="0" applyFont="0" applyFill="0" applyBorder="0" applyAlignment="0" applyProtection="0"/>
    <xf numFmtId="43" fontId="161" fillId="0" borderId="0" applyFont="0" applyFill="0" applyBorder="0" applyAlignment="0" applyProtection="0"/>
    <xf numFmtId="0" fontId="152" fillId="0" borderId="0"/>
    <xf numFmtId="43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43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43" fontId="152" fillId="0" borderId="0" applyFont="0" applyFill="0" applyBorder="0" applyAlignment="0" applyProtection="0"/>
    <xf numFmtId="0" fontId="151" fillId="0" borderId="0"/>
    <xf numFmtId="43" fontId="151" fillId="0" borderId="0" applyFont="0" applyFill="0" applyBorder="0" applyAlignment="0" applyProtection="0"/>
    <xf numFmtId="0" fontId="170" fillId="0" borderId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161" fillId="0" borderId="0"/>
    <xf numFmtId="0" fontId="151" fillId="0" borderId="0"/>
    <xf numFmtId="43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43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43" fontId="151" fillId="0" borderId="0" applyFont="0" applyFill="0" applyBorder="0" applyAlignment="0" applyProtection="0"/>
    <xf numFmtId="0" fontId="151" fillId="0" borderId="0"/>
    <xf numFmtId="0" fontId="151" fillId="0" borderId="0"/>
    <xf numFmtId="43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43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43" fontId="151" fillId="0" borderId="0" applyFont="0" applyFill="0" applyBorder="0" applyAlignment="0" applyProtection="0"/>
    <xf numFmtId="0" fontId="150" fillId="0" borderId="0"/>
    <xf numFmtId="43" fontId="150" fillId="0" borderId="0" applyFont="0" applyFill="0" applyBorder="0" applyAlignment="0" applyProtection="0"/>
    <xf numFmtId="0" fontId="149" fillId="0" borderId="0"/>
    <xf numFmtId="0" fontId="148" fillId="0" borderId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0" fontId="162" fillId="0" borderId="0"/>
    <xf numFmtId="0" fontId="145" fillId="0" borderId="0"/>
    <xf numFmtId="9" fontId="161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0" fontId="142" fillId="0" borderId="0"/>
    <xf numFmtId="0" fontId="161" fillId="0" borderId="0"/>
    <xf numFmtId="0" fontId="171" fillId="0" borderId="0"/>
    <xf numFmtId="0" fontId="141" fillId="0" borderId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43" fontId="141" fillId="0" borderId="0" applyFont="0" applyFill="0" applyBorder="0" applyAlignment="0" applyProtection="0"/>
    <xf numFmtId="0" fontId="16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41" fillId="0" borderId="0"/>
    <xf numFmtId="43" fontId="141" fillId="0" borderId="0" applyFont="0" applyFill="0" applyBorder="0" applyAlignment="0" applyProtection="0"/>
    <xf numFmtId="0" fontId="141" fillId="0" borderId="0"/>
    <xf numFmtId="0" fontId="141" fillId="0" borderId="0"/>
    <xf numFmtId="0" fontId="161" fillId="0" borderId="0"/>
    <xf numFmtId="0" fontId="140" fillId="0" borderId="0"/>
    <xf numFmtId="43" fontId="140" fillId="0" borderId="0" applyFont="0" applyFill="0" applyBorder="0" applyAlignment="0" applyProtection="0"/>
    <xf numFmtId="0" fontId="171" fillId="0" borderId="0"/>
    <xf numFmtId="0" fontId="139" fillId="0" borderId="0"/>
    <xf numFmtId="43" fontId="139" fillId="0" borderId="0" applyFont="0" applyFill="0" applyBorder="0" applyAlignment="0" applyProtection="0"/>
    <xf numFmtId="0" fontId="172" fillId="0" borderId="0"/>
    <xf numFmtId="0" fontId="138" fillId="0" borderId="0"/>
    <xf numFmtId="0" fontId="173" fillId="0" borderId="0"/>
    <xf numFmtId="0" fontId="137" fillId="0" borderId="0"/>
    <xf numFmtId="0" fontId="136" fillId="0" borderId="0"/>
    <xf numFmtId="0" fontId="135" fillId="0" borderId="0"/>
    <xf numFmtId="43" fontId="135" fillId="0" borderId="0" applyFont="0" applyFill="0" applyBorder="0" applyAlignment="0" applyProtection="0"/>
    <xf numFmtId="0" fontId="134" fillId="0" borderId="0"/>
    <xf numFmtId="0" fontId="133" fillId="0" borderId="0"/>
    <xf numFmtId="43" fontId="133" fillId="0" borderId="0" applyFont="0" applyFill="0" applyBorder="0" applyAlignment="0" applyProtection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61" fillId="0" borderId="0"/>
    <xf numFmtId="0" fontId="133" fillId="0" borderId="0"/>
    <xf numFmtId="43" fontId="133" fillId="0" borderId="0" applyFont="0" applyFill="0" applyBorder="0" applyAlignment="0" applyProtection="0"/>
    <xf numFmtId="0" fontId="161" fillId="0" borderId="0"/>
    <xf numFmtId="0" fontId="133" fillId="0" borderId="0"/>
    <xf numFmtId="0" fontId="161" fillId="0" borderId="0"/>
    <xf numFmtId="0" fontId="133" fillId="0" borderId="0"/>
    <xf numFmtId="0" fontId="133" fillId="0" borderId="0"/>
    <xf numFmtId="0" fontId="133" fillId="0" borderId="0"/>
    <xf numFmtId="43" fontId="133" fillId="0" borderId="0" applyFont="0" applyFill="0" applyBorder="0" applyAlignment="0" applyProtection="0"/>
    <xf numFmtId="0" fontId="133" fillId="0" borderId="0"/>
    <xf numFmtId="0" fontId="132" fillId="0" borderId="0"/>
    <xf numFmtId="43" fontId="132" fillId="0" borderId="0" applyFont="0" applyFill="0" applyBorder="0" applyAlignment="0" applyProtection="0"/>
    <xf numFmtId="0" fontId="131" fillId="0" borderId="0"/>
    <xf numFmtId="43" fontId="131" fillId="0" borderId="0" applyFont="0" applyFill="0" applyBorder="0" applyAlignment="0" applyProtection="0"/>
    <xf numFmtId="0" fontId="176" fillId="0" borderId="0"/>
    <xf numFmtId="0" fontId="130" fillId="0" borderId="0"/>
    <xf numFmtId="0" fontId="129" fillId="0" borderId="0"/>
    <xf numFmtId="0" fontId="177" fillId="0" borderId="0"/>
    <xf numFmtId="43" fontId="129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0" fontId="128" fillId="0" borderId="0"/>
    <xf numFmtId="43" fontId="128" fillId="0" borderId="0" applyFont="0" applyFill="0" applyBorder="0" applyAlignment="0" applyProtection="0"/>
    <xf numFmtId="0" fontId="128" fillId="0" borderId="0"/>
    <xf numFmtId="43" fontId="128" fillId="0" borderId="0" applyFont="0" applyFill="0" applyBorder="0" applyAlignment="0" applyProtection="0"/>
    <xf numFmtId="0" fontId="161" fillId="0" borderId="0"/>
    <xf numFmtId="0" fontId="128" fillId="0" borderId="0"/>
    <xf numFmtId="0" fontId="128" fillId="0" borderId="0"/>
    <xf numFmtId="0" fontId="161" fillId="0" borderId="0"/>
    <xf numFmtId="43" fontId="128" fillId="0" borderId="0" applyFont="0" applyFill="0" applyBorder="0" applyAlignment="0" applyProtection="0"/>
    <xf numFmtId="0" fontId="127" fillId="0" borderId="0"/>
    <xf numFmtId="44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0" fontId="126" fillId="0" borderId="0"/>
    <xf numFmtId="44" fontId="126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24" fillId="0" borderId="0"/>
    <xf numFmtId="44" fontId="124" fillId="0" borderId="0" applyFont="0" applyFill="0" applyBorder="0" applyAlignment="0" applyProtection="0"/>
    <xf numFmtId="0" fontId="123" fillId="0" borderId="0"/>
    <xf numFmtId="44" fontId="123" fillId="0" borderId="0" applyFont="0" applyFill="0" applyBorder="0" applyAlignment="0" applyProtection="0"/>
    <xf numFmtId="0" fontId="122" fillId="0" borderId="0"/>
    <xf numFmtId="44" fontId="122" fillId="0" borderId="0" applyFont="0" applyFill="0" applyBorder="0" applyAlignment="0" applyProtection="0"/>
    <xf numFmtId="0" fontId="121" fillId="0" borderId="0"/>
    <xf numFmtId="0" fontId="121" fillId="0" borderId="0"/>
    <xf numFmtId="44" fontId="121" fillId="0" borderId="0" applyFont="0" applyFill="0" applyBorder="0" applyAlignment="0" applyProtection="0"/>
    <xf numFmtId="0" fontId="120" fillId="0" borderId="0"/>
    <xf numFmtId="0" fontId="119" fillId="0" borderId="0"/>
    <xf numFmtId="0" fontId="178" fillId="0" borderId="0"/>
    <xf numFmtId="0" fontId="118" fillId="0" borderId="0"/>
    <xf numFmtId="44" fontId="118" fillId="0" borderId="0" applyFont="0" applyFill="0" applyBorder="0" applyAlignment="0" applyProtection="0"/>
    <xf numFmtId="0" fontId="117" fillId="0" borderId="0"/>
    <xf numFmtId="0" fontId="116" fillId="0" borderId="0"/>
    <xf numFmtId="0" fontId="115" fillId="0" borderId="0"/>
    <xf numFmtId="44" fontId="115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3" borderId="0" applyNumberFormat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4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0" fontId="114" fillId="0" borderId="0"/>
    <xf numFmtId="44" fontId="114" fillId="0" borderId="0" applyFont="0" applyFill="0" applyBorder="0" applyAlignment="0" applyProtection="0"/>
    <xf numFmtId="0" fontId="114" fillId="0" borderId="0"/>
    <xf numFmtId="43" fontId="114" fillId="0" borderId="0" applyFont="0" applyFill="0" applyBorder="0" applyAlignment="0" applyProtection="0"/>
    <xf numFmtId="0" fontId="114" fillId="0" borderId="0"/>
    <xf numFmtId="44" fontId="114" fillId="0" borderId="0" applyFont="0" applyFill="0" applyBorder="0" applyAlignment="0" applyProtection="0"/>
    <xf numFmtId="0" fontId="114" fillId="0" borderId="0"/>
    <xf numFmtId="44" fontId="114" fillId="0" borderId="0" applyFont="0" applyFill="0" applyBorder="0" applyAlignment="0" applyProtection="0"/>
    <xf numFmtId="0" fontId="114" fillId="0" borderId="0"/>
    <xf numFmtId="44" fontId="114" fillId="0" borderId="0" applyFont="0" applyFill="0" applyBorder="0" applyAlignment="0" applyProtection="0"/>
    <xf numFmtId="0" fontId="114" fillId="0" borderId="0"/>
    <xf numFmtId="0" fontId="114" fillId="0" borderId="0"/>
    <xf numFmtId="44" fontId="114" fillId="0" borderId="0" applyFont="0" applyFill="0" applyBorder="0" applyAlignment="0" applyProtection="0"/>
    <xf numFmtId="0" fontId="114" fillId="0" borderId="0"/>
    <xf numFmtId="0" fontId="113" fillId="0" borderId="0"/>
    <xf numFmtId="43" fontId="113" fillId="0" borderId="0" applyFont="0" applyFill="0" applyBorder="0" applyAlignment="0" applyProtection="0"/>
    <xf numFmtId="0" fontId="112" fillId="0" borderId="0"/>
    <xf numFmtId="0" fontId="111" fillId="0" borderId="0"/>
    <xf numFmtId="44" fontId="111" fillId="0" borderId="0" applyFont="0" applyFill="0" applyBorder="0" applyAlignment="0" applyProtection="0"/>
    <xf numFmtId="43" fontId="111" fillId="0" borderId="0" applyFont="0" applyFill="0" applyBorder="0" applyAlignment="0" applyProtection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44" fontId="111" fillId="0" borderId="0" applyFont="0" applyFill="0" applyBorder="0" applyAlignment="0" applyProtection="0"/>
    <xf numFmtId="43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0" fontId="111" fillId="0" borderId="0"/>
    <xf numFmtId="0" fontId="161" fillId="0" borderId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3" borderId="0" applyNumberFormat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43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0" fontId="111" fillId="0" borderId="0"/>
    <xf numFmtId="44" fontId="111" fillId="0" borderId="0" applyFont="0" applyFill="0" applyBorder="0" applyAlignment="0" applyProtection="0"/>
    <xf numFmtId="0" fontId="111" fillId="0" borderId="0"/>
    <xf numFmtId="0" fontId="111" fillId="0" borderId="0"/>
    <xf numFmtId="43" fontId="111" fillId="0" borderId="0" applyFont="0" applyFill="0" applyBorder="0" applyAlignment="0" applyProtection="0"/>
    <xf numFmtId="0" fontId="111" fillId="0" borderId="0"/>
    <xf numFmtId="0" fontId="110" fillId="0" borderId="0"/>
    <xf numFmtId="44" fontId="110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3" borderId="0" applyNumberFormat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44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3" borderId="0" applyNumberFormat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0" fontId="109" fillId="0" borderId="0"/>
    <xf numFmtId="0" fontId="109" fillId="0" borderId="0"/>
    <xf numFmtId="43" fontId="109" fillId="0" borderId="0" applyFont="0" applyFill="0" applyBorder="0" applyAlignment="0" applyProtection="0"/>
    <xf numFmtId="0" fontId="109" fillId="0" borderId="0"/>
    <xf numFmtId="0" fontId="109" fillId="0" borderId="0"/>
    <xf numFmtId="44" fontId="109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7" fillId="0" borderId="0"/>
    <xf numFmtId="44" fontId="107" fillId="0" borderId="0" applyFont="0" applyFill="0" applyBorder="0" applyAlignment="0" applyProtection="0"/>
    <xf numFmtId="0" fontId="162" fillId="0" borderId="0"/>
    <xf numFmtId="0" fontId="106" fillId="0" borderId="0"/>
    <xf numFmtId="43" fontId="106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0" fontId="104" fillId="0" borderId="0"/>
    <xf numFmtId="44" fontId="104" fillId="0" borderId="0" applyFont="0" applyFill="0" applyBorder="0" applyAlignment="0" applyProtection="0"/>
    <xf numFmtId="44" fontId="104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44" fontId="103" fillId="0" borderId="0" applyFont="0" applyFill="0" applyBorder="0" applyAlignment="0" applyProtection="0"/>
    <xf numFmtId="0" fontId="102" fillId="0" borderId="0"/>
    <xf numFmtId="44" fontId="102" fillId="0" borderId="0" applyFont="0" applyFill="0" applyBorder="0" applyAlignment="0" applyProtection="0"/>
    <xf numFmtId="44" fontId="102" fillId="0" borderId="0" applyFont="0" applyFill="0" applyBorder="0" applyAlignment="0" applyProtection="0"/>
    <xf numFmtId="0" fontId="101" fillId="0" borderId="0"/>
    <xf numFmtId="44" fontId="101" fillId="0" borderId="0" applyFont="0" applyFill="0" applyBorder="0" applyAlignment="0" applyProtection="0"/>
    <xf numFmtId="0" fontId="100" fillId="0" borderId="0"/>
    <xf numFmtId="44" fontId="100" fillId="0" borderId="0" applyFont="0" applyFill="0" applyBorder="0" applyAlignment="0" applyProtection="0"/>
    <xf numFmtId="0" fontId="99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44" fontId="96" fillId="0" borderId="0" applyFont="0" applyFill="0" applyBorder="0" applyAlignment="0" applyProtection="0"/>
    <xf numFmtId="44" fontId="96" fillId="0" borderId="0" applyFont="0" applyFill="0" applyBorder="0" applyAlignment="0" applyProtection="0"/>
    <xf numFmtId="0" fontId="95" fillId="0" borderId="0"/>
    <xf numFmtId="44" fontId="95" fillId="0" borderId="0" applyFont="0" applyFill="0" applyBorder="0" applyAlignment="0" applyProtection="0"/>
    <xf numFmtId="44" fontId="95" fillId="0" borderId="0" applyFont="0" applyFill="0" applyBorder="0" applyAlignment="0" applyProtection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163" fillId="4" borderId="0" applyNumberFormat="0" applyBorder="0" applyAlignment="0" applyProtection="0"/>
    <xf numFmtId="0" fontId="163" fillId="5" borderId="0" applyNumberFormat="0" applyBorder="0" applyAlignment="0" applyProtection="0"/>
    <xf numFmtId="0" fontId="163" fillId="6" borderId="0" applyNumberFormat="0" applyBorder="0" applyAlignment="0" applyProtection="0"/>
    <xf numFmtId="0" fontId="163" fillId="7" borderId="0" applyNumberFormat="0" applyBorder="0" applyAlignment="0" applyProtection="0"/>
    <xf numFmtId="0" fontId="163" fillId="8" borderId="0" applyNumberFormat="0" applyBorder="0" applyAlignment="0" applyProtection="0"/>
    <xf numFmtId="0" fontId="163" fillId="9" borderId="0" applyNumberFormat="0" applyBorder="0" applyAlignment="0" applyProtection="0"/>
    <xf numFmtId="0" fontId="163" fillId="10" borderId="0" applyNumberFormat="0" applyBorder="0" applyAlignment="0" applyProtection="0"/>
    <xf numFmtId="0" fontId="163" fillId="11" borderId="0" applyNumberFormat="0" applyBorder="0" applyAlignment="0" applyProtection="0"/>
    <xf numFmtId="0" fontId="163" fillId="6" borderId="0" applyNumberFormat="0" applyBorder="0" applyAlignment="0" applyProtection="0"/>
    <xf numFmtId="0" fontId="163" fillId="9" borderId="0" applyNumberFormat="0" applyBorder="0" applyAlignment="0" applyProtection="0"/>
    <xf numFmtId="0" fontId="163" fillId="12" borderId="0" applyNumberFormat="0" applyBorder="0" applyAlignment="0" applyProtection="0"/>
    <xf numFmtId="0" fontId="179" fillId="13" borderId="0" applyNumberFormat="0" applyBorder="0" applyAlignment="0" applyProtection="0"/>
    <xf numFmtId="0" fontId="179" fillId="10" borderId="0" applyNumberFormat="0" applyBorder="0" applyAlignment="0" applyProtection="0"/>
    <xf numFmtId="0" fontId="179" fillId="11" borderId="0" applyNumberFormat="0" applyBorder="0" applyAlignment="0" applyProtection="0"/>
    <xf numFmtId="0" fontId="179" fillId="14" borderId="0" applyNumberFormat="0" applyBorder="0" applyAlignment="0" applyProtection="0"/>
    <xf numFmtId="0" fontId="179" fillId="15" borderId="0" applyNumberFormat="0" applyBorder="0" applyAlignment="0" applyProtection="0"/>
    <xf numFmtId="0" fontId="179" fillId="16" borderId="0" applyNumberFormat="0" applyBorder="0" applyAlignment="0" applyProtection="0"/>
    <xf numFmtId="0" fontId="180" fillId="17" borderId="0" applyNumberFormat="0" applyBorder="0" applyAlignment="0" applyProtection="0"/>
    <xf numFmtId="0" fontId="181" fillId="18" borderId="10" applyNumberFormat="0" applyAlignment="0" applyProtection="0"/>
    <xf numFmtId="0" fontId="182" fillId="19" borderId="11" applyNumberFormat="0" applyAlignment="0" applyProtection="0"/>
    <xf numFmtId="0" fontId="183" fillId="0" borderId="12" applyNumberFormat="0" applyFill="0" applyAlignment="0" applyProtection="0"/>
    <xf numFmtId="0" fontId="184" fillId="0" borderId="0" applyNumberFormat="0" applyFill="0" applyBorder="0" applyAlignment="0" applyProtection="0"/>
    <xf numFmtId="0" fontId="179" fillId="20" borderId="0" applyNumberFormat="0" applyBorder="0" applyAlignment="0" applyProtection="0"/>
    <xf numFmtId="0" fontId="179" fillId="21" borderId="0" applyNumberFormat="0" applyBorder="0" applyAlignment="0" applyProtection="0"/>
    <xf numFmtId="0" fontId="179" fillId="22" borderId="0" applyNumberFormat="0" applyBorder="0" applyAlignment="0" applyProtection="0"/>
    <xf numFmtId="0" fontId="179" fillId="14" borderId="0" applyNumberFormat="0" applyBorder="0" applyAlignment="0" applyProtection="0"/>
    <xf numFmtId="0" fontId="179" fillId="15" borderId="0" applyNumberFormat="0" applyBorder="0" applyAlignment="0" applyProtection="0"/>
    <xf numFmtId="0" fontId="179" fillId="23" borderId="0" applyNumberFormat="0" applyBorder="0" applyAlignment="0" applyProtection="0"/>
    <xf numFmtId="0" fontId="185" fillId="8" borderId="10" applyNumberFormat="0" applyAlignment="0" applyProtection="0"/>
    <xf numFmtId="0" fontId="186" fillId="5" borderId="0" applyNumberFormat="0" applyBorder="0" applyAlignment="0" applyProtection="0"/>
    <xf numFmtId="0" fontId="187" fillId="24" borderId="0" applyNumberFormat="0" applyBorder="0" applyAlignment="0" applyProtection="0"/>
    <xf numFmtId="0" fontId="161" fillId="25" borderId="9" applyNumberFormat="0" applyFont="0" applyAlignment="0" applyProtection="0"/>
    <xf numFmtId="0" fontId="188" fillId="18" borderId="13" applyNumberFormat="0" applyAlignment="0" applyProtection="0"/>
    <xf numFmtId="0" fontId="189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1" fillId="0" borderId="14" applyNumberFormat="0" applyFill="0" applyAlignment="0" applyProtection="0"/>
    <xf numFmtId="0" fontId="192" fillId="0" borderId="15" applyNumberFormat="0" applyFill="0" applyAlignment="0" applyProtection="0"/>
    <xf numFmtId="0" fontId="184" fillId="0" borderId="16" applyNumberFormat="0" applyFill="0" applyAlignment="0" applyProtection="0"/>
    <xf numFmtId="0" fontId="193" fillId="0" borderId="0" applyNumberFormat="0" applyFill="0" applyBorder="0" applyAlignment="0" applyProtection="0"/>
    <xf numFmtId="0" fontId="194" fillId="0" borderId="17" applyNumberFormat="0" applyFill="0" applyAlignment="0" applyProtection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44" fontId="90" fillId="0" borderId="0" applyFont="0" applyFill="0" applyBorder="0" applyAlignment="0" applyProtection="0"/>
    <xf numFmtId="0" fontId="195" fillId="0" borderId="0"/>
    <xf numFmtId="43" fontId="195" fillId="0" borderId="0" applyFont="0" applyFill="0" applyBorder="0" applyAlignment="0" applyProtection="0"/>
    <xf numFmtId="0" fontId="89" fillId="0" borderId="0"/>
    <xf numFmtId="0" fontId="89" fillId="0" borderId="0"/>
    <xf numFmtId="9" fontId="195" fillId="0" borderId="0" applyFont="0" applyFill="0" applyBorder="0" applyAlignment="0" applyProtection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44" fontId="80" fillId="0" borderId="0" applyFont="0" applyFill="0" applyBorder="0" applyAlignment="0" applyProtection="0"/>
    <xf numFmtId="0" fontId="162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44" fontId="78" fillId="0" borderId="0" applyFont="0" applyFill="0" applyBorder="0" applyAlignment="0" applyProtection="0"/>
    <xf numFmtId="0" fontId="162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196" fillId="0" borderId="0"/>
    <xf numFmtId="0" fontId="75" fillId="0" borderId="0"/>
    <xf numFmtId="43" fontId="75" fillId="0" borderId="0" applyFont="0" applyFill="0" applyBorder="0" applyAlignment="0" applyProtection="0"/>
    <xf numFmtId="0" fontId="75" fillId="0" borderId="0"/>
    <xf numFmtId="44" fontId="75" fillId="0" borderId="0" applyFont="0" applyFill="0" applyBorder="0" applyAlignment="0" applyProtection="0"/>
    <xf numFmtId="44" fontId="75" fillId="0" borderId="0" applyFont="0" applyFill="0" applyBorder="0" applyAlignment="0" applyProtection="0"/>
    <xf numFmtId="0" fontId="74" fillId="0" borderId="0"/>
    <xf numFmtId="0" fontId="197" fillId="0" borderId="0"/>
    <xf numFmtId="0" fontId="74" fillId="0" borderId="0"/>
    <xf numFmtId="0" fontId="73" fillId="0" borderId="0"/>
    <xf numFmtId="43" fontId="73" fillId="0" borderId="0" applyFont="0" applyFill="0" applyBorder="0" applyAlignment="0" applyProtection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3" borderId="0" applyNumberFormat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161" fillId="25" borderId="19" applyNumberFormat="0" applyFont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161" fillId="0" borderId="0"/>
    <xf numFmtId="43" fontId="161" fillId="0" borderId="0" applyFont="0" applyFill="0" applyBorder="0" applyAlignment="0" applyProtection="0"/>
    <xf numFmtId="0" fontId="73" fillId="0" borderId="0"/>
    <xf numFmtId="0" fontId="73" fillId="0" borderId="0"/>
    <xf numFmtId="9" fontId="161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0" fontId="73" fillId="0" borderId="0"/>
    <xf numFmtId="0" fontId="161" fillId="0" borderId="0"/>
    <xf numFmtId="0" fontId="73" fillId="0" borderId="0"/>
    <xf numFmtId="43" fontId="73" fillId="0" borderId="0" applyFont="0" applyFill="0" applyBorder="0" applyAlignment="0" applyProtection="0"/>
    <xf numFmtId="0" fontId="73" fillId="0" borderId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0" fontId="73" fillId="0" borderId="0"/>
    <xf numFmtId="0" fontId="161" fillId="0" borderId="0"/>
    <xf numFmtId="0" fontId="73" fillId="0" borderId="0"/>
    <xf numFmtId="0" fontId="199" fillId="0" borderId="0"/>
    <xf numFmtId="43" fontId="199" fillId="0" borderId="0" applyFont="0" applyFill="0" applyBorder="0" applyAlignment="0" applyProtection="0"/>
    <xf numFmtId="9" fontId="199" fillId="0" borderId="0" applyFont="0" applyFill="0" applyBorder="0" applyAlignment="0" applyProtection="0"/>
    <xf numFmtId="41" fontId="161" fillId="0" borderId="0" applyFont="0" applyFill="0" applyBorder="0" applyAlignment="0" applyProtection="0"/>
    <xf numFmtId="41" fontId="161" fillId="0" borderId="0" applyFont="0" applyFill="0" applyBorder="0" applyAlignment="0" applyProtection="0"/>
    <xf numFmtId="41" fontId="161" fillId="0" borderId="0" applyFont="0" applyFill="0" applyBorder="0" applyAlignment="0" applyProtection="0"/>
    <xf numFmtId="41" fontId="161" fillId="0" borderId="0" applyFont="0" applyFill="0" applyBorder="0" applyAlignment="0" applyProtection="0"/>
    <xf numFmtId="41" fontId="161" fillId="0" borderId="0" applyFont="0" applyFill="0" applyBorder="0" applyAlignment="0" applyProtection="0"/>
    <xf numFmtId="41" fontId="199" fillId="0" borderId="0" applyFont="0" applyFill="0" applyBorder="0" applyAlignment="0" applyProtection="0"/>
    <xf numFmtId="43" fontId="161" fillId="0" borderId="0" applyFont="0" applyFill="0" applyBorder="0" applyAlignment="0" applyProtection="0"/>
    <xf numFmtId="43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165" fontId="160" fillId="0" borderId="0" applyFont="0" applyFill="0" applyBorder="0" applyAlignment="0" applyProtection="0"/>
    <xf numFmtId="0" fontId="72" fillId="0" borderId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161" fillId="25" borderId="23" applyNumberFormat="0" applyFont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3" borderId="0" applyNumberFormat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161" fillId="25" borderId="23" applyNumberFormat="0" applyFont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43" fontId="72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44" fontId="72" fillId="0" borderId="0" applyFont="0" applyFill="0" applyBorder="0" applyAlignment="0" applyProtection="0"/>
    <xf numFmtId="0" fontId="72" fillId="0" borderId="0"/>
    <xf numFmtId="0" fontId="72" fillId="0" borderId="0"/>
    <xf numFmtId="0" fontId="161" fillId="0" borderId="0"/>
    <xf numFmtId="43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41" fontId="161" fillId="0" borderId="0" applyFont="0" applyFill="0" applyBorder="0" applyAlignment="0" applyProtection="0"/>
    <xf numFmtId="165" fontId="160" fillId="0" borderId="0" applyFont="0" applyFill="0" applyBorder="0" applyAlignment="0" applyProtection="0"/>
    <xf numFmtId="43" fontId="160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160" fillId="0" borderId="0"/>
    <xf numFmtId="43" fontId="160" fillId="0" borderId="0" applyFont="0" applyFill="0" applyBorder="0" applyAlignment="0" applyProtection="0"/>
    <xf numFmtId="9" fontId="160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165" fontId="160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3" borderId="0" applyNumberFormat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0" fontId="71" fillId="0" borderId="0"/>
    <xf numFmtId="0" fontId="71" fillId="0" borderId="0"/>
    <xf numFmtId="43" fontId="160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70" fillId="0" borderId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7" fillId="0" borderId="0"/>
    <xf numFmtId="44" fontId="67" fillId="0" borderId="0" applyFont="0" applyFill="0" applyBorder="0" applyAlignment="0" applyProtection="0"/>
    <xf numFmtId="0" fontId="203" fillId="0" borderId="0" applyNumberFormat="0" applyFill="0" applyBorder="0" applyAlignment="0" applyProtection="0"/>
    <xf numFmtId="0" fontId="202" fillId="0" borderId="0"/>
    <xf numFmtId="43" fontId="202" fillId="0" borderId="0" applyFont="0" applyFill="0" applyBorder="0" applyAlignment="0" applyProtection="0"/>
    <xf numFmtId="9" fontId="20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44" fontId="65" fillId="0" borderId="0" applyFont="0" applyFill="0" applyBorder="0" applyAlignment="0" applyProtection="0"/>
    <xf numFmtId="0" fontId="162" fillId="0" borderId="0"/>
    <xf numFmtId="0" fontId="162" fillId="0" borderId="0"/>
    <xf numFmtId="0" fontId="162" fillId="0" borderId="0"/>
    <xf numFmtId="0" fontId="64" fillId="0" borderId="0"/>
    <xf numFmtId="0" fontId="64" fillId="0" borderId="0"/>
    <xf numFmtId="0" fontId="162" fillId="0" borderId="0"/>
    <xf numFmtId="0" fontId="64" fillId="0" borderId="0"/>
    <xf numFmtId="0" fontId="162" fillId="0" borderId="0"/>
    <xf numFmtId="0" fontId="64" fillId="0" borderId="0"/>
    <xf numFmtId="43" fontId="64" fillId="0" borderId="0" applyFont="0" applyFill="0" applyBorder="0" applyAlignment="0" applyProtection="0"/>
    <xf numFmtId="0" fontId="162" fillId="0" borderId="0"/>
    <xf numFmtId="0" fontId="162" fillId="0" borderId="0"/>
    <xf numFmtId="0" fontId="64" fillId="3" borderId="0" applyNumberFormat="0" applyBorder="0" applyAlignment="0" applyProtection="0"/>
    <xf numFmtId="0" fontId="63" fillId="0" borderId="0"/>
    <xf numFmtId="0" fontId="62" fillId="0" borderId="0"/>
    <xf numFmtId="0" fontId="61" fillId="0" borderId="0"/>
    <xf numFmtId="44" fontId="61" fillId="0" borderId="0" applyFont="0" applyFill="0" applyBorder="0" applyAlignment="0" applyProtection="0"/>
    <xf numFmtId="0" fontId="61" fillId="0" borderId="0"/>
    <xf numFmtId="0" fontId="60" fillId="0" borderId="0"/>
    <xf numFmtId="0" fontId="59" fillId="0" borderId="0"/>
    <xf numFmtId="0" fontId="58" fillId="0" borderId="0"/>
    <xf numFmtId="44" fontId="58" fillId="0" borderId="0" applyFont="0" applyFill="0" applyBorder="0" applyAlignment="0" applyProtection="0"/>
    <xf numFmtId="0" fontId="58" fillId="0" borderId="0"/>
    <xf numFmtId="0" fontId="58" fillId="0" borderId="0"/>
    <xf numFmtId="0" fontId="57" fillId="3" borderId="0" applyNumberFormat="0" applyBorder="0" applyAlignment="0" applyProtection="0"/>
    <xf numFmtId="0" fontId="57" fillId="0" borderId="0"/>
    <xf numFmtId="0" fontId="163" fillId="17" borderId="0" applyNumberFormat="0" applyBorder="0" applyAlignment="0" applyProtection="0"/>
    <xf numFmtId="0" fontId="56" fillId="0" borderId="0"/>
    <xf numFmtId="0" fontId="55" fillId="0" borderId="0"/>
    <xf numFmtId="44" fontId="55" fillId="0" borderId="0" applyFont="0" applyFill="0" applyBorder="0" applyAlignment="0" applyProtection="0"/>
    <xf numFmtId="0" fontId="55" fillId="0" borderId="0"/>
    <xf numFmtId="0" fontId="162" fillId="0" borderId="0"/>
    <xf numFmtId="0" fontId="54" fillId="0" borderId="0"/>
    <xf numFmtId="44" fontId="54" fillId="0" borderId="0" applyFont="0" applyFill="0" applyBorder="0" applyAlignment="0" applyProtection="0"/>
    <xf numFmtId="0" fontId="54" fillId="0" borderId="0"/>
    <xf numFmtId="0" fontId="54" fillId="0" borderId="0"/>
    <xf numFmtId="0" fontId="205" fillId="0" borderId="0"/>
    <xf numFmtId="0" fontId="53" fillId="0" borderId="0"/>
    <xf numFmtId="0" fontId="162" fillId="0" borderId="0"/>
    <xf numFmtId="0" fontId="52" fillId="0" borderId="0"/>
    <xf numFmtId="44" fontId="52" fillId="0" borderId="0" applyFont="0" applyFill="0" applyBorder="0" applyAlignment="0" applyProtection="0"/>
    <xf numFmtId="0" fontId="52" fillId="0" borderId="0"/>
    <xf numFmtId="0" fontId="51" fillId="0" borderId="0"/>
    <xf numFmtId="0" fontId="207" fillId="0" borderId="0"/>
    <xf numFmtId="0" fontId="50" fillId="0" borderId="0"/>
    <xf numFmtId="0" fontId="49" fillId="0" borderId="0"/>
    <xf numFmtId="44" fontId="49" fillId="0" borderId="0" applyFont="0" applyFill="0" applyBorder="0" applyAlignment="0" applyProtection="0"/>
    <xf numFmtId="0" fontId="49" fillId="0" borderId="0"/>
    <xf numFmtId="0" fontId="48" fillId="0" borderId="0"/>
    <xf numFmtId="44" fontId="48" fillId="0" borderId="0" applyFont="0" applyFill="0" applyBorder="0" applyAlignment="0" applyProtection="0"/>
    <xf numFmtId="0" fontId="48" fillId="0" borderId="0"/>
    <xf numFmtId="0" fontId="47" fillId="0" borderId="0"/>
    <xf numFmtId="44" fontId="47" fillId="0" borderId="0" applyFont="0" applyFill="0" applyBorder="0" applyAlignment="0" applyProtection="0"/>
    <xf numFmtId="0" fontId="47" fillId="0" borderId="0"/>
    <xf numFmtId="0" fontId="46" fillId="0" borderId="0"/>
    <xf numFmtId="0" fontId="209" fillId="0" borderId="0"/>
    <xf numFmtId="43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210" fillId="0" borderId="0"/>
    <xf numFmtId="0" fontId="45" fillId="0" borderId="0"/>
    <xf numFmtId="44" fontId="45" fillId="0" borderId="0" applyFont="0" applyFill="0" applyBorder="0" applyAlignment="0" applyProtection="0"/>
    <xf numFmtId="0" fontId="45" fillId="0" borderId="0"/>
    <xf numFmtId="0" fontId="44" fillId="0" borderId="0"/>
    <xf numFmtId="0" fontId="211" fillId="0" borderId="0"/>
    <xf numFmtId="43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162" fillId="0" borderId="0"/>
    <xf numFmtId="0" fontId="43" fillId="0" borderId="0"/>
    <xf numFmtId="44" fontId="43" fillId="0" borderId="0" applyFont="0" applyFill="0" applyBorder="0" applyAlignment="0" applyProtection="0"/>
    <xf numFmtId="0" fontId="43" fillId="0" borderId="0"/>
    <xf numFmtId="0" fontId="42" fillId="0" borderId="0"/>
    <xf numFmtId="0" fontId="41" fillId="0" borderId="0"/>
    <xf numFmtId="44" fontId="41" fillId="0" borderId="0" applyFont="0" applyFill="0" applyBorder="0" applyAlignment="0" applyProtection="0"/>
    <xf numFmtId="0" fontId="41" fillId="0" borderId="0"/>
    <xf numFmtId="0" fontId="40" fillId="0" borderId="0"/>
    <xf numFmtId="0" fontId="39" fillId="0" borderId="0"/>
    <xf numFmtId="43" fontId="39" fillId="0" borderId="0" applyFont="0" applyFill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181" fillId="18" borderId="29" applyNumberFormat="0" applyAlignment="0" applyProtection="0"/>
    <xf numFmtId="0" fontId="185" fillId="8" borderId="29" applyNumberFormat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88" fillId="18" borderId="30" applyNumberFormat="0" applyAlignment="0" applyProtection="0"/>
    <xf numFmtId="43" fontId="39" fillId="0" borderId="0" applyFont="0" applyFill="0" applyBorder="0" applyAlignment="0" applyProtection="0"/>
    <xf numFmtId="0" fontId="194" fillId="0" borderId="31" applyNumberFormat="0" applyFill="0" applyAlignment="0" applyProtection="0"/>
    <xf numFmtId="43" fontId="39" fillId="0" borderId="0" applyFont="0" applyFill="0" applyBorder="0" applyAlignment="0" applyProtection="0"/>
    <xf numFmtId="0" fontId="38" fillId="0" borderId="0"/>
    <xf numFmtId="43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3" borderId="0" applyNumberFormat="0" applyBorder="0" applyAlignment="0" applyProtection="0"/>
    <xf numFmtId="0" fontId="161" fillId="25" borderId="26" applyNumberFormat="0" applyFont="0" applyAlignment="0" applyProtection="0"/>
    <xf numFmtId="0" fontId="212" fillId="0" borderId="0"/>
    <xf numFmtId="43" fontId="212" fillId="0" borderId="0" applyFont="0" applyFill="0" applyBorder="0" applyAlignment="0" applyProtection="0"/>
    <xf numFmtId="9" fontId="212" fillId="0" borderId="0" applyFont="0" applyFill="0" applyBorder="0" applyAlignment="0" applyProtection="0"/>
    <xf numFmtId="0" fontId="37" fillId="0" borderId="0"/>
    <xf numFmtId="44" fontId="37" fillId="0" borderId="0" applyFont="0" applyFill="0" applyBorder="0" applyAlignment="0" applyProtection="0"/>
    <xf numFmtId="0" fontId="37" fillId="0" borderId="0"/>
    <xf numFmtId="0" fontId="36" fillId="0" borderId="0"/>
    <xf numFmtId="0" fontId="214" fillId="0" borderId="0"/>
    <xf numFmtId="43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0" fontId="35" fillId="0" borderId="0"/>
    <xf numFmtId="44" fontId="35" fillId="0" borderId="0" applyFont="0" applyFill="0" applyBorder="0" applyAlignment="0" applyProtection="0"/>
    <xf numFmtId="0" fontId="35" fillId="0" borderId="0"/>
    <xf numFmtId="0" fontId="215" fillId="0" borderId="0"/>
    <xf numFmtId="43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34" fillId="0" borderId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2" fillId="0" borderId="0"/>
    <xf numFmtId="0" fontId="217" fillId="0" borderId="0"/>
    <xf numFmtId="43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31" fillId="0" borderId="0"/>
    <xf numFmtId="0" fontId="30" fillId="0" borderId="0"/>
    <xf numFmtId="44" fontId="30" fillId="0" borderId="0" applyFont="0" applyFill="0" applyBorder="0" applyAlignment="0" applyProtection="0"/>
    <xf numFmtId="0" fontId="30" fillId="0" borderId="0"/>
    <xf numFmtId="0" fontId="162" fillId="0" borderId="0"/>
    <xf numFmtId="0" fontId="218" fillId="0" borderId="0"/>
    <xf numFmtId="43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0" fontId="29" fillId="0" borderId="0"/>
    <xf numFmtId="44" fontId="29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44" fontId="28" fillId="0" borderId="0" applyFont="0" applyFill="0" applyBorder="0" applyAlignment="0" applyProtection="0"/>
    <xf numFmtId="0" fontId="28" fillId="0" borderId="0"/>
    <xf numFmtId="43" fontId="161" fillId="0" borderId="0" applyFont="0" applyFill="0" applyBorder="0" applyAlignment="0" applyProtection="0"/>
    <xf numFmtId="0" fontId="27" fillId="0" borderId="0"/>
    <xf numFmtId="44" fontId="27" fillId="0" borderId="0" applyFont="0" applyFill="0" applyBorder="0" applyAlignment="0" applyProtection="0"/>
    <xf numFmtId="0" fontId="27" fillId="0" borderId="0"/>
    <xf numFmtId="0" fontId="219" fillId="0" borderId="0"/>
    <xf numFmtId="0" fontId="26" fillId="0" borderId="0"/>
    <xf numFmtId="43" fontId="161" fillId="0" borderId="0" applyFont="0" applyFill="0" applyBorder="0" applyAlignment="0" applyProtection="0"/>
    <xf numFmtId="43" fontId="161" fillId="0" borderId="0" applyFont="0" applyFill="0" applyBorder="0" applyAlignment="0" applyProtection="0"/>
    <xf numFmtId="0" fontId="25" fillId="0" borderId="0"/>
    <xf numFmtId="44" fontId="25" fillId="0" borderId="0" applyFont="0" applyFill="0" applyBorder="0" applyAlignment="0" applyProtection="0"/>
    <xf numFmtId="0" fontId="25" fillId="0" borderId="0"/>
    <xf numFmtId="0" fontId="220" fillId="0" borderId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0" fontId="23" fillId="0" borderId="0"/>
    <xf numFmtId="44" fontId="23" fillId="0" borderId="0" applyFont="0" applyFill="0" applyBorder="0" applyAlignment="0" applyProtection="0"/>
    <xf numFmtId="0" fontId="23" fillId="0" borderId="0"/>
    <xf numFmtId="0" fontId="162" fillId="0" borderId="0"/>
    <xf numFmtId="0" fontId="22" fillId="0" borderId="0"/>
    <xf numFmtId="44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0" fontId="21" fillId="0" borderId="0"/>
    <xf numFmtId="0" fontId="221" fillId="0" borderId="0"/>
    <xf numFmtId="43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0" fontId="226" fillId="0" borderId="0"/>
    <xf numFmtId="0" fontId="226" fillId="0" borderId="0"/>
    <xf numFmtId="43" fontId="20" fillId="0" borderId="0" applyFont="0" applyFill="0" applyBorder="0" applyAlignment="0" applyProtection="0"/>
    <xf numFmtId="0" fontId="20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229" fillId="0" borderId="0"/>
    <xf numFmtId="43" fontId="229" fillId="0" borderId="0" applyFont="0" applyFill="0" applyBorder="0" applyAlignment="0" applyProtection="0"/>
    <xf numFmtId="9" fontId="229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232" fillId="0" borderId="0"/>
    <xf numFmtId="43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34" fillId="0" borderId="0"/>
    <xf numFmtId="43" fontId="160" fillId="0" borderId="0" applyFont="0" applyFill="0" applyBorder="0" applyAlignment="0" applyProtection="0"/>
    <xf numFmtId="0" fontId="160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235" fillId="0" borderId="0"/>
    <xf numFmtId="43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0" fontId="236" fillId="0" borderId="0"/>
    <xf numFmtId="43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43" fontId="236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237" fillId="0" borderId="0"/>
    <xf numFmtId="43" fontId="161" fillId="0" borderId="0" applyFont="0" applyFill="0" applyBorder="0" applyAlignment="0" applyProtection="0"/>
    <xf numFmtId="9" fontId="161" fillId="0" borderId="0" applyFont="0" applyFill="0" applyBorder="0" applyAlignment="0" applyProtection="0"/>
    <xf numFmtId="209" fontId="238" fillId="0" borderId="0" applyFont="0" applyFill="0" applyBorder="0" applyAlignment="0" applyProtection="0"/>
    <xf numFmtId="189" fontId="161" fillId="0" borderId="0" applyFont="0" applyFill="0" applyBorder="0" applyAlignment="0" applyProtection="0"/>
    <xf numFmtId="41" fontId="16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6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61" fillId="0" borderId="0" applyFont="0" applyFill="0" applyBorder="0" applyAlignment="0" applyProtection="0"/>
    <xf numFmtId="0" fontId="161" fillId="0" borderId="0"/>
    <xf numFmtId="0" fontId="12" fillId="0" borderId="0"/>
    <xf numFmtId="0" fontId="161" fillId="0" borderId="0"/>
    <xf numFmtId="0" fontId="161" fillId="0" borderId="0"/>
    <xf numFmtId="0" fontId="161" fillId="0" borderId="0"/>
    <xf numFmtId="0" fontId="162" fillId="0" borderId="0"/>
    <xf numFmtId="0" fontId="161" fillId="0" borderId="0"/>
    <xf numFmtId="9" fontId="238" fillId="0" borderId="0" applyFont="0" applyFill="0" applyBorder="0" applyAlignment="0" applyProtection="0"/>
    <xf numFmtId="0" fontId="162" fillId="0" borderId="0"/>
    <xf numFmtId="0" fontId="239" fillId="0" borderId="0"/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210" fontId="16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43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161" fillId="0" borderId="0"/>
    <xf numFmtId="0" fontId="8" fillId="0" borderId="0"/>
    <xf numFmtId="0" fontId="161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241" fillId="0" borderId="0"/>
    <xf numFmtId="43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243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162" fillId="0" borderId="0"/>
    <xf numFmtId="0" fontId="24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</cellStyleXfs>
  <cellXfs count="685">
    <xf numFmtId="0" fontId="0" fillId="0" borderId="0" xfId="0"/>
    <xf numFmtId="0" fontId="166" fillId="0" borderId="0" xfId="0" applyFont="1" applyFill="1" applyAlignment="1">
      <alignment horizontal="centerContinuous" vertical="center"/>
    </xf>
    <xf numFmtId="0" fontId="166" fillId="0" borderId="0" xfId="0" applyFont="1" applyFill="1" applyBorder="1" applyAlignment="1">
      <alignment horizontal="right" vertical="center" wrapText="1"/>
    </xf>
    <xf numFmtId="0" fontId="166" fillId="0" borderId="0" xfId="79" applyFont="1" applyFill="1" applyAlignment="1">
      <alignment horizontal="left" vertical="center"/>
    </xf>
    <xf numFmtId="170" fontId="166" fillId="0" borderId="0" xfId="0" applyNumberFormat="1" applyFont="1" applyFill="1" applyBorder="1" applyAlignment="1">
      <alignment vertical="center" wrapText="1"/>
    </xf>
    <xf numFmtId="44" fontId="166" fillId="0" borderId="0" xfId="0" applyNumberFormat="1" applyFont="1" applyFill="1" applyBorder="1" applyAlignment="1">
      <alignment vertical="center"/>
    </xf>
    <xf numFmtId="171" fontId="166" fillId="0" borderId="0" xfId="0" applyNumberFormat="1" applyFont="1" applyFill="1" applyBorder="1" applyAlignment="1">
      <alignment vertical="center"/>
    </xf>
    <xf numFmtId="4" fontId="166" fillId="0" borderId="0" xfId="7" applyNumberFormat="1" applyFont="1" applyFill="1" applyBorder="1" applyAlignment="1">
      <alignment vertical="center"/>
    </xf>
    <xf numFmtId="171" fontId="166" fillId="0" borderId="0" xfId="0" applyNumberFormat="1" applyFont="1" applyFill="1" applyBorder="1" applyAlignment="1">
      <alignment horizontal="center" vertical="center"/>
    </xf>
    <xf numFmtId="175" fontId="166" fillId="0" borderId="0" xfId="0" applyNumberFormat="1" applyFont="1" applyFill="1" applyBorder="1" applyAlignment="1">
      <alignment horizontal="centerContinuous" vertical="center"/>
    </xf>
    <xf numFmtId="49" fontId="166" fillId="0" borderId="0" xfId="0" applyNumberFormat="1" applyFont="1" applyFill="1" applyAlignment="1">
      <alignment horizontal="centerContinuous" vertical="center"/>
    </xf>
    <xf numFmtId="173" fontId="166" fillId="0" borderId="0" xfId="0" applyNumberFormat="1" applyFont="1" applyFill="1" applyAlignment="1">
      <alignment vertical="center"/>
    </xf>
    <xf numFmtId="0" fontId="166" fillId="0" borderId="0" xfId="6" applyFont="1" applyFill="1" applyAlignment="1">
      <alignment vertical="center"/>
    </xf>
    <xf numFmtId="0" fontId="166" fillId="0" borderId="0" xfId="0" applyFont="1" applyFill="1" applyAlignment="1">
      <alignment horizontal="left" vertical="center"/>
    </xf>
    <xf numFmtId="0" fontId="174" fillId="0" borderId="0" xfId="0" applyFont="1" applyFill="1" applyBorder="1" applyAlignment="1">
      <alignment horizontal="centerContinuous" vertical="center"/>
    </xf>
    <xf numFmtId="175" fontId="174" fillId="0" borderId="0" xfId="0" applyNumberFormat="1" applyFont="1" applyFill="1" applyBorder="1" applyAlignment="1">
      <alignment horizontal="centerContinuous" vertical="center"/>
    </xf>
    <xf numFmtId="0" fontId="166" fillId="0" borderId="0" xfId="0" applyFont="1" applyFill="1" applyAlignment="1">
      <alignment horizontal="left" vertical="center" wrapText="1"/>
    </xf>
    <xf numFmtId="173" fontId="174" fillId="0" borderId="0" xfId="0" applyNumberFormat="1" applyFont="1" applyFill="1" applyBorder="1" applyAlignment="1">
      <alignment vertical="center"/>
    </xf>
    <xf numFmtId="49" fontId="166" fillId="0" borderId="0" xfId="0" applyNumberFormat="1" applyFont="1" applyFill="1" applyBorder="1" applyAlignment="1">
      <alignment vertical="center"/>
    </xf>
    <xf numFmtId="0" fontId="174" fillId="0" borderId="0" xfId="0" applyFont="1" applyFill="1" applyBorder="1" applyAlignment="1">
      <alignment horizontal="left" vertical="center"/>
    </xf>
    <xf numFmtId="167" fontId="166" fillId="0" borderId="0" xfId="1" applyNumberFormat="1" applyFont="1" applyFill="1" applyAlignment="1">
      <alignment vertical="center"/>
    </xf>
    <xf numFmtId="10" fontId="166" fillId="0" borderId="0" xfId="2" applyNumberFormat="1" applyFont="1" applyFill="1" applyAlignment="1">
      <alignment vertical="center"/>
    </xf>
    <xf numFmtId="170" fontId="166" fillId="0" borderId="0" xfId="0" applyNumberFormat="1" applyFont="1" applyFill="1" applyAlignment="1">
      <alignment vertical="center"/>
    </xf>
    <xf numFmtId="0" fontId="166" fillId="0" borderId="0" xfId="0" applyFont="1" applyFill="1" applyAlignment="1">
      <alignment vertical="center"/>
    </xf>
    <xf numFmtId="43" fontId="166" fillId="0" borderId="0" xfId="1" applyFont="1" applyFill="1" applyBorder="1" applyAlignment="1">
      <alignment horizontal="right" vertical="center" wrapText="1"/>
    </xf>
    <xf numFmtId="177" fontId="166" fillId="0" borderId="0" xfId="0" applyNumberFormat="1" applyFont="1" applyFill="1" applyBorder="1" applyAlignment="1">
      <alignment vertical="center"/>
    </xf>
    <xf numFmtId="0" fontId="166" fillId="0" borderId="0" xfId="0" applyFont="1" applyFill="1" applyBorder="1" applyAlignment="1">
      <alignment vertical="center"/>
    </xf>
    <xf numFmtId="43" fontId="166" fillId="0" borderId="0" xfId="1" applyFont="1" applyFill="1" applyAlignment="1">
      <alignment vertical="center"/>
    </xf>
    <xf numFmtId="43" fontId="166" fillId="0" borderId="0" xfId="1" applyFont="1" applyFill="1" applyBorder="1" applyAlignment="1">
      <alignment vertical="center"/>
    </xf>
    <xf numFmtId="43" fontId="166" fillId="0" borderId="0" xfId="0" applyNumberFormat="1" applyFont="1" applyFill="1" applyAlignment="1">
      <alignment vertical="center"/>
    </xf>
    <xf numFmtId="0" fontId="174" fillId="0" borderId="0" xfId="0" applyFont="1" applyFill="1" applyBorder="1" applyAlignment="1">
      <alignment vertical="center"/>
    </xf>
    <xf numFmtId="4" fontId="166" fillId="0" borderId="0" xfId="0" applyNumberFormat="1" applyFont="1" applyFill="1" applyAlignment="1">
      <alignment vertical="center"/>
    </xf>
    <xf numFmtId="49" fontId="174" fillId="0" borderId="0" xfId="0" applyNumberFormat="1" applyFont="1" applyFill="1" applyAlignment="1">
      <alignment vertical="center"/>
    </xf>
    <xf numFmtId="0" fontId="174" fillId="0" borderId="0" xfId="0" applyFont="1" applyFill="1" applyAlignment="1">
      <alignment vertical="center"/>
    </xf>
    <xf numFmtId="4" fontId="166" fillId="0" borderId="0" xfId="0" applyNumberFormat="1" applyFont="1" applyFill="1" applyBorder="1" applyAlignment="1">
      <alignment vertical="center"/>
    </xf>
    <xf numFmtId="49" fontId="166" fillId="0" borderId="0" xfId="0" applyNumberFormat="1" applyFont="1" applyFill="1" applyAlignment="1">
      <alignment vertical="center"/>
    </xf>
    <xf numFmtId="171" fontId="166" fillId="0" borderId="0" xfId="2" applyNumberFormat="1" applyFont="1" applyFill="1" applyAlignment="1">
      <alignment vertical="center"/>
    </xf>
    <xf numFmtId="0" fontId="166" fillId="0" borderId="0" xfId="0" applyFont="1" applyFill="1" applyAlignment="1">
      <alignment horizontal="center" vertical="center"/>
    </xf>
    <xf numFmtId="167" fontId="166" fillId="0" borderId="0" xfId="1" applyNumberFormat="1" applyFont="1" applyFill="1" applyBorder="1" applyAlignment="1">
      <alignment vertical="center"/>
    </xf>
    <xf numFmtId="0" fontId="166" fillId="0" borderId="0" xfId="0" applyFont="1" applyFill="1" applyBorder="1" applyAlignment="1">
      <alignment vertical="center" wrapText="1"/>
    </xf>
    <xf numFmtId="0" fontId="174" fillId="0" borderId="0" xfId="0" applyFont="1" applyFill="1" applyAlignment="1">
      <alignment horizontal="center" vertical="center"/>
    </xf>
    <xf numFmtId="4" fontId="166" fillId="0" borderId="0" xfId="0" applyNumberFormat="1" applyFont="1" applyFill="1" applyBorder="1" applyAlignment="1">
      <alignment horizontal="center" vertical="center"/>
    </xf>
    <xf numFmtId="174" fontId="166" fillId="0" borderId="0" xfId="0" applyNumberFormat="1" applyFont="1" applyFill="1" applyAlignment="1">
      <alignment horizontal="left" vertical="center"/>
    </xf>
    <xf numFmtId="3" fontId="174" fillId="0" borderId="0" xfId="1" applyNumberFormat="1" applyFont="1" applyFill="1" applyBorder="1" applyAlignment="1">
      <alignment horizontal="left" vertical="center" wrapText="1"/>
    </xf>
    <xf numFmtId="0" fontId="174" fillId="0" borderId="1" xfId="0" applyFont="1" applyFill="1" applyBorder="1" applyAlignment="1">
      <alignment horizontal="centerContinuous" vertical="center"/>
    </xf>
    <xf numFmtId="17" fontId="166" fillId="0" borderId="0" xfId="0" applyNumberFormat="1" applyFont="1" applyFill="1" applyAlignment="1">
      <alignment horizontal="center" vertical="center"/>
    </xf>
    <xf numFmtId="49" fontId="166" fillId="0" borderId="0" xfId="0" applyNumberFormat="1" applyFont="1" applyFill="1" applyBorder="1" applyAlignment="1">
      <alignment horizontal="center" vertical="center" wrapText="1"/>
    </xf>
    <xf numFmtId="0" fontId="166" fillId="0" borderId="0" xfId="0" applyFont="1" applyFill="1" applyBorder="1" applyAlignment="1">
      <alignment horizontal="left" vertical="center" wrapText="1"/>
    </xf>
    <xf numFmtId="17" fontId="166" fillId="0" borderId="0" xfId="0" applyNumberFormat="1" applyFont="1" applyFill="1" applyBorder="1" applyAlignment="1">
      <alignment horizontal="center" vertical="center"/>
    </xf>
    <xf numFmtId="0" fontId="166" fillId="0" borderId="0" xfId="0" applyFont="1" applyFill="1" applyBorder="1" applyAlignment="1">
      <alignment horizontal="center" vertical="center" wrapText="1"/>
    </xf>
    <xf numFmtId="175" fontId="166" fillId="0" borderId="0" xfId="0" applyNumberFormat="1" applyFont="1" applyFill="1" applyBorder="1" applyAlignment="1">
      <alignment horizontal="center" vertical="center"/>
    </xf>
    <xf numFmtId="0" fontId="166" fillId="0" borderId="0" xfId="0" applyFont="1" applyFill="1" applyAlignment="1">
      <alignment horizontal="center" vertical="center" wrapText="1"/>
    </xf>
    <xf numFmtId="49" fontId="166" fillId="0" borderId="0" xfId="0" applyNumberFormat="1" applyFont="1" applyFill="1" applyAlignment="1">
      <alignment horizontal="center" vertical="center" wrapText="1"/>
    </xf>
    <xf numFmtId="0" fontId="174" fillId="0" borderId="0" xfId="0" applyFont="1" applyFill="1" applyAlignment="1">
      <alignment vertical="center" wrapText="1"/>
    </xf>
    <xf numFmtId="0" fontId="166" fillId="0" borderId="0" xfId="0" applyFont="1" applyFill="1" applyBorder="1" applyAlignment="1">
      <alignment horizontal="center" vertical="center"/>
    </xf>
    <xf numFmtId="1" fontId="166" fillId="0" borderId="0" xfId="0" applyNumberFormat="1" applyFont="1" applyFill="1" applyBorder="1" applyAlignment="1">
      <alignment horizontal="center" vertical="center"/>
    </xf>
    <xf numFmtId="1" fontId="166" fillId="0" borderId="0" xfId="0" applyNumberFormat="1" applyFont="1" applyFill="1" applyBorder="1" applyAlignment="1">
      <alignment vertical="center" wrapText="1"/>
    </xf>
    <xf numFmtId="0" fontId="166" fillId="0" borderId="0" xfId="0" applyFont="1" applyFill="1" applyAlignment="1">
      <alignment vertical="center" wrapText="1"/>
    </xf>
    <xf numFmtId="1" fontId="166" fillId="0" borderId="0" xfId="6" applyNumberFormat="1" applyFont="1" applyFill="1" applyBorder="1" applyAlignment="1">
      <alignment horizontal="center" vertical="center"/>
    </xf>
    <xf numFmtId="175" fontId="174" fillId="0" borderId="1" xfId="0" applyNumberFormat="1" applyFont="1" applyFill="1" applyBorder="1" applyAlignment="1">
      <alignment horizontal="centerContinuous" vertical="center"/>
    </xf>
    <xf numFmtId="49" fontId="166" fillId="0" borderId="0" xfId="0" applyNumberFormat="1" applyFont="1" applyFill="1" applyBorder="1" applyAlignment="1">
      <alignment vertical="center" wrapText="1"/>
    </xf>
    <xf numFmtId="49" fontId="166" fillId="0" borderId="2" xfId="0" applyNumberFormat="1" applyFont="1" applyFill="1" applyBorder="1" applyAlignment="1">
      <alignment vertical="center" wrapText="1"/>
    </xf>
    <xf numFmtId="175" fontId="174" fillId="0" borderId="20" xfId="0" applyNumberFormat="1" applyFont="1" applyFill="1" applyBorder="1" applyAlignment="1">
      <alignment vertical="center" wrapText="1"/>
    </xf>
    <xf numFmtId="170" fontId="166" fillId="0" borderId="0" xfId="0" applyNumberFormat="1" applyFont="1" applyFill="1" applyBorder="1" applyAlignment="1">
      <alignment vertical="center"/>
    </xf>
    <xf numFmtId="0" fontId="166" fillId="0" borderId="0" xfId="0" applyFont="1"/>
    <xf numFmtId="193" fontId="166" fillId="0" borderId="0" xfId="7" applyNumberFormat="1" applyFont="1" applyFill="1" applyAlignment="1">
      <alignment vertical="center" wrapText="1"/>
    </xf>
    <xf numFmtId="49" fontId="166" fillId="0" borderId="0" xfId="0" applyNumberFormat="1" applyFont="1" applyFill="1" applyAlignment="1">
      <alignment vertical="center" wrapText="1"/>
    </xf>
    <xf numFmtId="0" fontId="166" fillId="0" borderId="0" xfId="3" applyFont="1" applyFill="1" applyBorder="1" applyAlignment="1">
      <alignment horizontal="center" vertical="center" wrapText="1"/>
    </xf>
    <xf numFmtId="170" fontId="166" fillId="0" borderId="0" xfId="0" applyNumberFormat="1" applyFont="1" applyFill="1" applyBorder="1" applyAlignment="1">
      <alignment horizontal="center" vertical="center" wrapText="1"/>
    </xf>
    <xf numFmtId="174" fontId="166" fillId="0" borderId="0" xfId="0" applyNumberFormat="1" applyFont="1" applyFill="1" applyAlignment="1">
      <alignment horizontal="center" vertical="center" wrapText="1"/>
    </xf>
    <xf numFmtId="43" fontId="166" fillId="0" borderId="0" xfId="1" applyFont="1" applyFill="1" applyAlignment="1">
      <alignment horizontal="center" vertical="center" wrapText="1"/>
    </xf>
    <xf numFmtId="193" fontId="166" fillId="0" borderId="0" xfId="7" applyNumberFormat="1" applyFont="1" applyFill="1" applyAlignment="1">
      <alignment horizontal="center" vertical="center" wrapText="1"/>
    </xf>
    <xf numFmtId="170" fontId="166" fillId="0" borderId="0" xfId="0" applyNumberFormat="1" applyFont="1" applyFill="1" applyBorder="1" applyAlignment="1">
      <alignment horizontal="center" vertical="center"/>
    </xf>
    <xf numFmtId="167" fontId="166" fillId="0" borderId="0" xfId="1" applyNumberFormat="1" applyFont="1" applyFill="1" applyAlignment="1">
      <alignment horizontal="center" vertical="center" wrapText="1"/>
    </xf>
    <xf numFmtId="49" fontId="166" fillId="0" borderId="0" xfId="0" applyNumberFormat="1" applyFont="1" applyFill="1" applyAlignment="1">
      <alignment horizontal="center" vertical="center"/>
    </xf>
    <xf numFmtId="191" fontId="166" fillId="0" borderId="0" xfId="79" applyNumberFormat="1" applyFont="1" applyFill="1" applyAlignment="1">
      <alignment horizontal="center" vertical="center"/>
    </xf>
    <xf numFmtId="0" fontId="166" fillId="0" borderId="0" xfId="6" applyFont="1" applyFill="1" applyAlignment="1">
      <alignment horizontal="center" vertical="center"/>
    </xf>
    <xf numFmtId="3" fontId="166" fillId="0" borderId="0" xfId="1" applyNumberFormat="1" applyFont="1" applyFill="1" applyBorder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/>
    </xf>
    <xf numFmtId="172" fontId="166" fillId="0" borderId="0" xfId="1" applyNumberFormat="1" applyFont="1" applyFill="1" applyBorder="1" applyAlignment="1">
      <alignment horizontal="center" vertical="center" wrapText="1"/>
    </xf>
    <xf numFmtId="175" fontId="174" fillId="0" borderId="0" xfId="0" applyNumberFormat="1" applyFont="1" applyFill="1" applyBorder="1" applyAlignment="1">
      <alignment horizontal="center" vertical="center"/>
    </xf>
    <xf numFmtId="44" fontId="166" fillId="0" borderId="0" xfId="0" applyNumberFormat="1" applyFont="1" applyFill="1" applyBorder="1" applyAlignment="1">
      <alignment horizontal="center" vertical="center"/>
    </xf>
    <xf numFmtId="0" fontId="174" fillId="0" borderId="0" xfId="0" applyFont="1" applyFill="1" applyBorder="1" applyAlignment="1">
      <alignment horizontal="center" vertical="center" wrapText="1"/>
    </xf>
    <xf numFmtId="0" fontId="198" fillId="0" borderId="0" xfId="6" applyFont="1" applyFill="1" applyBorder="1" applyAlignment="1">
      <alignment vertical="center" wrapText="1"/>
    </xf>
    <xf numFmtId="44" fontId="174" fillId="0" borderId="1" xfId="0" applyNumberFormat="1" applyFont="1" applyFill="1" applyBorder="1" applyAlignment="1">
      <alignment horizontal="center" vertical="center"/>
    </xf>
    <xf numFmtId="0" fontId="198" fillId="0" borderId="0" xfId="0" applyFont="1" applyFill="1" applyBorder="1" applyAlignment="1">
      <alignment horizontal="left" vertical="center"/>
    </xf>
    <xf numFmtId="4" fontId="174" fillId="0" borderId="0" xfId="0" applyNumberFormat="1" applyFont="1" applyFill="1" applyAlignment="1">
      <alignment vertical="center"/>
    </xf>
    <xf numFmtId="4" fontId="166" fillId="0" borderId="0" xfId="0" applyNumberFormat="1" applyFont="1" applyFill="1" applyAlignment="1">
      <alignment vertical="center" wrapText="1"/>
    </xf>
    <xf numFmtId="0" fontId="166" fillId="0" borderId="1" xfId="0" applyNumberFormat="1" applyFont="1" applyFill="1" applyBorder="1" applyAlignment="1">
      <alignment horizontal="center" vertical="center" wrapText="1"/>
    </xf>
    <xf numFmtId="0" fontId="166" fillId="0" borderId="0" xfId="0" applyFont="1" applyProtection="1">
      <protection hidden="1"/>
    </xf>
    <xf numFmtId="0" fontId="166" fillId="0" borderId="24" xfId="0" applyFont="1" applyBorder="1"/>
    <xf numFmtId="170" fontId="166" fillId="0" borderId="0" xfId="28" applyNumberFormat="1" applyFont="1" applyFill="1" applyBorder="1" applyAlignment="1">
      <alignment horizontal="center" vertical="center" wrapText="1"/>
    </xf>
    <xf numFmtId="197" fontId="166" fillId="0" borderId="0" xfId="1" applyNumberFormat="1" applyFont="1" applyFill="1" applyAlignment="1">
      <alignment vertical="center"/>
    </xf>
    <xf numFmtId="0" fontId="174" fillId="0" borderId="20" xfId="0" applyFont="1" applyFill="1" applyBorder="1" applyAlignment="1">
      <alignment horizontal="center" vertical="center"/>
    </xf>
    <xf numFmtId="197" fontId="174" fillId="0" borderId="20" xfId="7" applyNumberFormat="1" applyFont="1" applyFill="1" applyBorder="1" applyAlignment="1">
      <alignment horizontal="center" vertical="center" wrapText="1"/>
    </xf>
    <xf numFmtId="193" fontId="166" fillId="0" borderId="0" xfId="0" applyNumberFormat="1" applyFont="1" applyFill="1" applyAlignment="1">
      <alignment horizontal="center" vertical="center"/>
    </xf>
    <xf numFmtId="196" fontId="166" fillId="0" borderId="0" xfId="0" applyNumberFormat="1" applyFont="1" applyFill="1" applyAlignment="1">
      <alignment vertical="center"/>
    </xf>
    <xf numFmtId="1" fontId="166" fillId="0" borderId="0" xfId="6" applyNumberFormat="1" applyFont="1" applyFill="1" applyBorder="1" applyAlignment="1">
      <alignment horizontal="center" vertical="center" wrapText="1"/>
    </xf>
    <xf numFmtId="0" fontId="174" fillId="0" borderId="2" xfId="0" applyFont="1" applyFill="1" applyBorder="1" applyAlignment="1">
      <alignment horizontal="center" vertical="center" wrapText="1"/>
    </xf>
    <xf numFmtId="0" fontId="174" fillId="0" borderId="20" xfId="0" applyFont="1" applyFill="1" applyBorder="1" applyAlignment="1">
      <alignment horizontal="center" vertical="center" wrapText="1"/>
    </xf>
    <xf numFmtId="1" fontId="174" fillId="0" borderId="20" xfId="8850" applyNumberFormat="1" applyFont="1" applyFill="1" applyBorder="1" applyAlignment="1">
      <alignment horizontal="center" vertical="center" wrapText="1"/>
    </xf>
    <xf numFmtId="170" fontId="166" fillId="0" borderId="0" xfId="0" applyNumberFormat="1" applyFont="1" applyFill="1" applyAlignment="1">
      <alignment horizontal="center" vertical="center" wrapText="1"/>
    </xf>
    <xf numFmtId="43" fontId="166" fillId="0" borderId="0" xfId="1" applyFont="1" applyFill="1" applyAlignment="1">
      <alignment horizontal="centerContinuous" vertical="center"/>
    </xf>
    <xf numFmtId="190" fontId="166" fillId="0" borderId="0" xfId="1" applyNumberFormat="1" applyFont="1" applyFill="1" applyAlignment="1">
      <alignment vertical="center"/>
    </xf>
    <xf numFmtId="171" fontId="166" fillId="0" borderId="0" xfId="2" applyNumberFormat="1" applyFont="1" applyFill="1" applyAlignment="1">
      <alignment horizontal="left" vertical="center"/>
    </xf>
    <xf numFmtId="193" fontId="166" fillId="0" borderId="0" xfId="0" applyNumberFormat="1" applyFont="1" applyFill="1" applyAlignment="1">
      <alignment horizontal="left" vertical="center"/>
    </xf>
    <xf numFmtId="0" fontId="166" fillId="0" borderId="0" xfId="6" applyFont="1" applyFill="1" applyBorder="1" applyAlignment="1">
      <alignment vertical="center"/>
    </xf>
    <xf numFmtId="9" fontId="166" fillId="0" borderId="0" xfId="2" applyNumberFormat="1" applyFont="1" applyFill="1" applyAlignment="1">
      <alignment vertical="center"/>
    </xf>
    <xf numFmtId="3" fontId="166" fillId="0" borderId="0" xfId="6" applyNumberFormat="1" applyFont="1" applyFill="1" applyAlignment="1">
      <alignment horizontal="left" vertical="center"/>
    </xf>
    <xf numFmtId="9" fontId="166" fillId="0" borderId="0" xfId="2" applyFont="1" applyFill="1" applyAlignment="1">
      <alignment vertical="center"/>
    </xf>
    <xf numFmtId="168" fontId="166" fillId="0" borderId="0" xfId="1" applyNumberFormat="1" applyFont="1" applyFill="1" applyBorder="1" applyAlignment="1">
      <alignment horizontal="center" vertical="center"/>
    </xf>
    <xf numFmtId="174" fontId="166" fillId="0" borderId="0" xfId="0" applyNumberFormat="1" applyFont="1" applyFill="1" applyAlignment="1">
      <alignment vertical="center"/>
    </xf>
    <xf numFmtId="0" fontId="166" fillId="0" borderId="0" xfId="0" applyFont="1" applyFill="1" applyBorder="1" applyAlignment="1">
      <alignment horizontal="left" vertical="center"/>
    </xf>
    <xf numFmtId="3" fontId="166" fillId="0" borderId="0" xfId="0" applyNumberFormat="1" applyFont="1" applyFill="1" applyAlignment="1">
      <alignment horizontal="left" vertical="center"/>
    </xf>
    <xf numFmtId="2" fontId="166" fillId="0" borderId="0" xfId="0" applyNumberFormat="1" applyFont="1" applyFill="1" applyAlignment="1">
      <alignment vertical="center"/>
    </xf>
    <xf numFmtId="177" fontId="166" fillId="0" borderId="1" xfId="0" applyNumberFormat="1" applyFont="1" applyFill="1" applyBorder="1" applyAlignment="1">
      <alignment horizontal="center" vertical="center" wrapText="1"/>
    </xf>
    <xf numFmtId="43" fontId="166" fillId="0" borderId="0" xfId="1" applyFont="1" applyFill="1" applyAlignment="1">
      <alignment vertical="center" wrapText="1"/>
    </xf>
    <xf numFmtId="1" fontId="166" fillId="0" borderId="0" xfId="0" applyNumberFormat="1" applyFont="1" applyFill="1" applyAlignment="1">
      <alignment vertical="center"/>
    </xf>
    <xf numFmtId="173" fontId="166" fillId="0" borderId="0" xfId="0" applyNumberFormat="1" applyFont="1" applyFill="1" applyAlignment="1">
      <alignment horizontal="center" vertical="center"/>
    </xf>
    <xf numFmtId="176" fontId="166" fillId="0" borderId="0" xfId="0" applyNumberFormat="1" applyFont="1" applyFill="1" applyAlignment="1">
      <alignment vertical="center"/>
    </xf>
    <xf numFmtId="173" fontId="166" fillId="0" borderId="0" xfId="0" applyNumberFormat="1" applyFont="1" applyFill="1" applyBorder="1" applyAlignment="1">
      <alignment horizontal="center" vertical="center"/>
    </xf>
    <xf numFmtId="177" fontId="166" fillId="0" borderId="0" xfId="0" applyNumberFormat="1" applyFont="1" applyFill="1" applyAlignment="1">
      <alignment vertical="center"/>
    </xf>
    <xf numFmtId="0" fontId="174" fillId="0" borderId="0" xfId="0" applyFont="1" applyFill="1" applyBorder="1" applyAlignment="1">
      <alignment horizontal="right" vertical="center"/>
    </xf>
    <xf numFmtId="43" fontId="174" fillId="0" borderId="0" xfId="1" applyFont="1" applyFill="1" applyBorder="1" applyAlignment="1">
      <alignment vertical="center"/>
    </xf>
    <xf numFmtId="43" fontId="166" fillId="0" borderId="0" xfId="0" applyNumberFormat="1" applyFont="1" applyFill="1" applyAlignment="1">
      <alignment horizontal="center" vertical="center"/>
    </xf>
    <xf numFmtId="43" fontId="166" fillId="0" borderId="0" xfId="0" applyNumberFormat="1" applyFont="1" applyFill="1" applyAlignment="1">
      <alignment horizontal="left" vertical="center"/>
    </xf>
    <xf numFmtId="2" fontId="166" fillId="0" borderId="0" xfId="0" applyNumberFormat="1" applyFont="1" applyFill="1" applyAlignment="1">
      <alignment horizontal="left" vertical="center" indent="3"/>
    </xf>
    <xf numFmtId="167" fontId="166" fillId="0" borderId="0" xfId="1" applyNumberFormat="1" applyFont="1" applyFill="1" applyAlignment="1">
      <alignment horizontal="center" vertical="center"/>
    </xf>
    <xf numFmtId="178" fontId="166" fillId="0" borderId="0" xfId="0" applyNumberFormat="1" applyFont="1" applyFill="1" applyAlignment="1">
      <alignment vertical="center"/>
    </xf>
    <xf numFmtId="174" fontId="166" fillId="0" borderId="0" xfId="0" applyNumberFormat="1" applyFont="1" applyFill="1" applyBorder="1" applyAlignment="1">
      <alignment vertical="center"/>
    </xf>
    <xf numFmtId="43" fontId="166" fillId="0" borderId="0" xfId="0" applyNumberFormat="1" applyFont="1" applyFill="1" applyBorder="1" applyAlignment="1">
      <alignment vertical="center"/>
    </xf>
    <xf numFmtId="1" fontId="166" fillId="0" borderId="1" xfId="7" applyNumberFormat="1" applyFont="1" applyFill="1" applyBorder="1" applyAlignment="1">
      <alignment horizontal="center" vertical="center" wrapText="1"/>
    </xf>
    <xf numFmtId="44" fontId="166" fillId="0" borderId="0" xfId="0" applyNumberFormat="1" applyFont="1" applyFill="1" applyAlignment="1">
      <alignment horizontal="center" vertical="center" wrapText="1"/>
    </xf>
    <xf numFmtId="170" fontId="174" fillId="0" borderId="0" xfId="0" applyNumberFormat="1" applyFont="1" applyFill="1" applyBorder="1" applyAlignment="1">
      <alignment horizontal="center" vertical="center" wrapText="1"/>
    </xf>
    <xf numFmtId="1" fontId="174" fillId="0" borderId="1" xfId="8850" applyNumberFormat="1" applyFont="1" applyFill="1" applyBorder="1" applyAlignment="1">
      <alignment horizontal="center" vertical="center" wrapText="1"/>
    </xf>
    <xf numFmtId="44" fontId="166" fillId="0" borderId="0" xfId="0" applyNumberFormat="1" applyFont="1" applyFill="1" applyBorder="1" applyAlignment="1">
      <alignment horizontal="center" vertical="center" wrapText="1"/>
    </xf>
    <xf numFmtId="173" fontId="174" fillId="0" borderId="0" xfId="0" applyNumberFormat="1" applyFont="1" applyFill="1" applyBorder="1" applyAlignment="1">
      <alignment horizontal="center" vertical="center" wrapText="1"/>
    </xf>
    <xf numFmtId="173" fontId="174" fillId="0" borderId="0" xfId="0" applyNumberFormat="1" applyFont="1" applyFill="1" applyBorder="1" applyAlignment="1">
      <alignment horizontal="left" vertical="center"/>
    </xf>
    <xf numFmtId="176" fontId="174" fillId="0" borderId="0" xfId="0" applyNumberFormat="1" applyFont="1" applyFill="1" applyBorder="1" applyAlignment="1">
      <alignment horizontal="left" vertical="center"/>
    </xf>
    <xf numFmtId="176" fontId="174" fillId="0" borderId="0" xfId="0" applyNumberFormat="1" applyFont="1" applyFill="1" applyBorder="1" applyAlignment="1">
      <alignment vertical="center"/>
    </xf>
    <xf numFmtId="173" fontId="166" fillId="0" borderId="0" xfId="0" applyNumberFormat="1" applyFont="1" applyFill="1" applyBorder="1" applyAlignment="1">
      <alignment vertical="center"/>
    </xf>
    <xf numFmtId="41" fontId="174" fillId="0" borderId="0" xfId="0" applyNumberFormat="1" applyFont="1" applyFill="1" applyBorder="1" applyAlignment="1">
      <alignment vertical="center"/>
    </xf>
    <xf numFmtId="41" fontId="174" fillId="0" borderId="0" xfId="0" applyNumberFormat="1" applyFont="1" applyFill="1" applyBorder="1" applyAlignment="1">
      <alignment horizontal="left" vertical="center"/>
    </xf>
    <xf numFmtId="171" fontId="166" fillId="0" borderId="0" xfId="0" applyNumberFormat="1" applyFont="1" applyFill="1" applyBorder="1" applyAlignment="1">
      <alignment vertical="center" wrapText="1"/>
    </xf>
    <xf numFmtId="4" fontId="166" fillId="0" borderId="0" xfId="0" applyNumberFormat="1" applyFont="1" applyFill="1" applyBorder="1" applyAlignment="1">
      <alignment vertical="center" wrapText="1"/>
    </xf>
    <xf numFmtId="4" fontId="166" fillId="0" borderId="0" xfId="7" applyNumberFormat="1" applyFont="1" applyFill="1" applyBorder="1" applyAlignment="1">
      <alignment vertical="center" wrapText="1"/>
    </xf>
    <xf numFmtId="171" fontId="174" fillId="0" borderId="0" xfId="0" applyNumberFormat="1" applyFont="1" applyFill="1" applyBorder="1" applyAlignment="1">
      <alignment vertical="center"/>
    </xf>
    <xf numFmtId="4" fontId="174" fillId="0" borderId="0" xfId="0" applyNumberFormat="1" applyFont="1" applyFill="1" applyBorder="1" applyAlignment="1">
      <alignment vertical="center"/>
    </xf>
    <xf numFmtId="4" fontId="174" fillId="0" borderId="0" xfId="7" applyNumberFormat="1" applyFont="1" applyFill="1" applyBorder="1" applyAlignment="1">
      <alignment vertical="center"/>
    </xf>
    <xf numFmtId="197" fontId="166" fillId="0" borderId="1" xfId="0" applyNumberFormat="1" applyFont="1" applyFill="1" applyBorder="1" applyAlignment="1">
      <alignment horizontal="center" vertical="center"/>
    </xf>
    <xf numFmtId="0" fontId="174" fillId="0" borderId="0" xfId="0" applyFont="1" applyFill="1" applyBorder="1" applyAlignment="1">
      <alignment horizontal="center" vertical="center"/>
    </xf>
    <xf numFmtId="0" fontId="198" fillId="0" borderId="0" xfId="0" applyFont="1" applyFill="1" applyBorder="1" applyAlignment="1">
      <alignment horizontal="justify" vertical="center" wrapText="1"/>
    </xf>
    <xf numFmtId="0" fontId="174" fillId="0" borderId="1" xfId="0" applyFont="1" applyFill="1" applyBorder="1" applyAlignment="1">
      <alignment horizontal="center" vertical="center" wrapText="1"/>
    </xf>
    <xf numFmtId="0" fontId="198" fillId="0" borderId="0" xfId="0" applyFont="1" applyFill="1" applyBorder="1" applyAlignment="1">
      <alignment horizontal="left" vertical="center" wrapText="1"/>
    </xf>
    <xf numFmtId="0" fontId="174" fillId="0" borderId="0" xfId="0" applyFont="1" applyFill="1" applyAlignment="1">
      <alignment horizontal="left" vertical="center"/>
    </xf>
    <xf numFmtId="0" fontId="174" fillId="0" borderId="20" xfId="79" applyFont="1" applyFill="1" applyBorder="1" applyAlignment="1">
      <alignment horizontal="right" vertical="center"/>
    </xf>
    <xf numFmtId="0" fontId="174" fillId="0" borderId="20" xfId="79" applyFont="1" applyFill="1" applyBorder="1" applyAlignment="1">
      <alignment horizontal="center" vertical="center"/>
    </xf>
    <xf numFmtId="0" fontId="174" fillId="0" borderId="20" xfId="6" applyFont="1" applyFill="1" applyBorder="1" applyAlignment="1">
      <alignment horizontal="center" vertical="center"/>
    </xf>
    <xf numFmtId="175" fontId="174" fillId="0" borderId="20" xfId="0" applyNumberFormat="1" applyFont="1" applyFill="1" applyBorder="1" applyAlignment="1">
      <alignment horizontal="center" vertical="center"/>
    </xf>
    <xf numFmtId="175" fontId="174" fillId="0" borderId="20" xfId="0" applyNumberFormat="1" applyFont="1" applyFill="1" applyBorder="1" applyAlignment="1">
      <alignment horizontal="center" vertical="center" wrapText="1"/>
    </xf>
    <xf numFmtId="0" fontId="166" fillId="0" borderId="0" xfId="35074" applyFont="1" applyFill="1" applyAlignment="1">
      <alignment vertical="center"/>
    </xf>
    <xf numFmtId="0" fontId="174" fillId="0" borderId="1" xfId="35074" applyFont="1" applyFill="1" applyBorder="1" applyAlignment="1">
      <alignment vertical="center"/>
    </xf>
    <xf numFmtId="0" fontId="166" fillId="0" borderId="1" xfId="35074" applyFont="1" applyFill="1" applyBorder="1" applyAlignment="1">
      <alignment vertical="center"/>
    </xf>
    <xf numFmtId="177" fontId="166" fillId="0" borderId="0" xfId="0" applyNumberFormat="1" applyFont="1" applyFill="1" applyBorder="1" applyAlignment="1">
      <alignment horizontal="center" vertical="center" wrapText="1"/>
    </xf>
    <xf numFmtId="0" fontId="166" fillId="0" borderId="0" xfId="35068" applyFont="1" applyFill="1" applyBorder="1" applyAlignment="1">
      <alignment horizontal="center"/>
    </xf>
    <xf numFmtId="0" fontId="166" fillId="0" borderId="0" xfId="35068" applyFont="1" applyFill="1" applyBorder="1" applyAlignment="1">
      <alignment horizontal="right" wrapText="1"/>
    </xf>
    <xf numFmtId="0" fontId="174" fillId="0" borderId="20" xfId="79" applyFont="1" applyFill="1" applyBorder="1" applyAlignment="1">
      <alignment horizontal="center" vertical="center" wrapText="1"/>
    </xf>
    <xf numFmtId="0" fontId="166" fillId="0" borderId="0" xfId="35076" applyFont="1" applyFill="1"/>
    <xf numFmtId="43" fontId="166" fillId="0" borderId="0" xfId="35077" applyFont="1" applyFill="1"/>
    <xf numFmtId="0" fontId="166" fillId="0" borderId="0" xfId="35076" applyFont="1" applyFill="1" applyAlignment="1">
      <alignment horizontal="center"/>
    </xf>
    <xf numFmtId="0" fontId="166" fillId="0" borderId="0" xfId="35079" applyFont="1" applyFill="1" applyBorder="1" applyAlignment="1">
      <alignment vertical="center" wrapText="1"/>
    </xf>
    <xf numFmtId="0" fontId="166" fillId="0" borderId="0" xfId="35079" applyFont="1" applyFill="1" applyBorder="1" applyAlignment="1">
      <alignment horizontal="right" vertical="center" wrapText="1"/>
    </xf>
    <xf numFmtId="0" fontId="166" fillId="0" borderId="0" xfId="35080" applyFont="1" applyFill="1" applyBorder="1" applyAlignment="1">
      <alignment horizontal="center" vertical="center" wrapText="1"/>
    </xf>
    <xf numFmtId="44" fontId="166" fillId="0" borderId="0" xfId="35080" applyNumberFormat="1" applyFont="1" applyFill="1" applyAlignment="1">
      <alignment vertical="center"/>
    </xf>
    <xf numFmtId="177" fontId="166" fillId="0" borderId="0" xfId="35080" applyNumberFormat="1" applyFont="1" applyFill="1" applyBorder="1" applyAlignment="1">
      <alignment vertical="center"/>
    </xf>
    <xf numFmtId="194" fontId="166" fillId="0" borderId="0" xfId="35080" applyNumberFormat="1" applyFont="1" applyFill="1" applyAlignment="1">
      <alignment vertical="center"/>
    </xf>
    <xf numFmtId="44" fontId="166" fillId="0" borderId="0" xfId="35080" applyNumberFormat="1" applyFont="1" applyFill="1" applyAlignment="1">
      <alignment horizontal="center" vertical="center" wrapText="1"/>
    </xf>
    <xf numFmtId="177" fontId="166" fillId="0" borderId="0" xfId="35080" applyNumberFormat="1" applyFont="1" applyFill="1" applyBorder="1" applyAlignment="1">
      <alignment horizontal="center" vertical="center" wrapText="1"/>
    </xf>
    <xf numFmtId="194" fontId="166" fillId="0" borderId="0" xfId="35080" applyNumberFormat="1" applyFont="1" applyFill="1" applyAlignment="1">
      <alignment horizontal="center" vertical="center" wrapText="1"/>
    </xf>
    <xf numFmtId="194" fontId="166" fillId="0" borderId="0" xfId="35080" applyNumberFormat="1" applyFont="1" applyFill="1" applyBorder="1" applyAlignment="1">
      <alignment horizontal="center" vertical="center" wrapText="1"/>
    </xf>
    <xf numFmtId="44" fontId="166" fillId="0" borderId="0" xfId="35080" applyNumberFormat="1" applyFont="1" applyFill="1" applyBorder="1" applyAlignment="1">
      <alignment horizontal="center" vertical="center" wrapText="1"/>
    </xf>
    <xf numFmtId="173" fontId="174" fillId="0" borderId="22" xfId="0" applyNumberFormat="1" applyFont="1" applyFill="1" applyBorder="1" applyAlignment="1">
      <alignment horizontal="center" vertical="center" wrapText="1"/>
    </xf>
    <xf numFmtId="177" fontId="166" fillId="0" borderId="0" xfId="0" applyNumberFormat="1" applyFont="1" applyFill="1" applyAlignment="1">
      <alignment horizontal="center" vertical="center"/>
    </xf>
    <xf numFmtId="177" fontId="174" fillId="0" borderId="20" xfId="0" applyNumberFormat="1" applyFont="1" applyFill="1" applyBorder="1" applyAlignment="1">
      <alignment horizontal="center" vertical="center"/>
    </xf>
    <xf numFmtId="197" fontId="166" fillId="0" borderId="0" xfId="1" applyNumberFormat="1" applyFont="1" applyFill="1" applyAlignment="1">
      <alignment horizontal="center" vertical="center" wrapText="1"/>
    </xf>
    <xf numFmtId="0" fontId="57" fillId="0" borderId="0" xfId="35092" applyFill="1" applyAlignment="1">
      <alignment vertical="center"/>
    </xf>
    <xf numFmtId="44" fontId="167" fillId="0" borderId="0" xfId="35092" applyNumberFormat="1" applyFont="1" applyFill="1" applyAlignment="1">
      <alignment vertical="center"/>
    </xf>
    <xf numFmtId="0" fontId="167" fillId="0" borderId="0" xfId="35092" applyFont="1" applyFill="1" applyAlignment="1">
      <alignment vertical="center"/>
    </xf>
    <xf numFmtId="177" fontId="167" fillId="0" borderId="0" xfId="35092" applyNumberFormat="1" applyFont="1" applyFill="1" applyBorder="1" applyAlignment="1">
      <alignment vertical="center"/>
    </xf>
    <xf numFmtId="194" fontId="167" fillId="0" borderId="0" xfId="35092" applyNumberFormat="1" applyFont="1" applyFill="1" applyAlignment="1">
      <alignment vertical="center"/>
    </xf>
    <xf numFmtId="44" fontId="57" fillId="0" borderId="0" xfId="35092" applyNumberFormat="1" applyFill="1" applyAlignment="1">
      <alignment vertical="center"/>
    </xf>
    <xf numFmtId="177" fontId="57" fillId="0" borderId="0" xfId="35092" applyNumberFormat="1" applyFill="1" applyBorder="1" applyAlignment="1">
      <alignment vertical="center"/>
    </xf>
    <xf numFmtId="170" fontId="57" fillId="0" borderId="0" xfId="35092" applyNumberFormat="1" applyFill="1" applyAlignment="1">
      <alignment vertical="center"/>
    </xf>
    <xf numFmtId="177" fontId="166" fillId="0" borderId="1" xfId="35092" applyNumberFormat="1" applyFont="1" applyFill="1" applyBorder="1" applyAlignment="1">
      <alignment horizontal="center" vertical="center"/>
    </xf>
    <xf numFmtId="44" fontId="165" fillId="0" borderId="1" xfId="35092" applyNumberFormat="1" applyFont="1" applyFill="1" applyBorder="1" applyAlignment="1">
      <alignment vertical="center"/>
    </xf>
    <xf numFmtId="0" fontId="57" fillId="0" borderId="0" xfId="35093"/>
    <xf numFmtId="173" fontId="200" fillId="0" borderId="0" xfId="35093" applyNumberFormat="1" applyFont="1" applyBorder="1" applyAlignment="1">
      <alignment vertical="center"/>
    </xf>
    <xf numFmtId="0" fontId="204" fillId="0" borderId="0" xfId="35093" applyFont="1" applyAlignment="1">
      <alignment vertical="center"/>
    </xf>
    <xf numFmtId="173" fontId="57" fillId="0" borderId="0" xfId="35093" applyNumberFormat="1" applyAlignment="1">
      <alignment vertical="center"/>
    </xf>
    <xf numFmtId="173" fontId="174" fillId="0" borderId="1" xfId="35093" applyNumberFormat="1" applyFont="1" applyBorder="1" applyAlignment="1">
      <alignment horizontal="left" vertical="center"/>
    </xf>
    <xf numFmtId="177" fontId="165" fillId="0" borderId="1" xfId="35092" applyNumberFormat="1" applyFont="1" applyFill="1" applyBorder="1" applyAlignment="1">
      <alignment horizontal="center" vertical="center"/>
    </xf>
    <xf numFmtId="0" fontId="204" fillId="0" borderId="0" xfId="35093" applyFont="1" applyAlignment="1">
      <alignment vertical="center"/>
    </xf>
    <xf numFmtId="44" fontId="169" fillId="0" borderId="1" xfId="35093" applyNumberFormat="1" applyFont="1" applyBorder="1" applyAlignment="1">
      <alignment horizontal="center" vertical="center"/>
    </xf>
    <xf numFmtId="0" fontId="168" fillId="0" borderId="0" xfId="35092" applyFont="1" applyFill="1" applyAlignment="1">
      <alignment vertical="center"/>
    </xf>
    <xf numFmtId="177" fontId="174" fillId="0" borderId="1" xfId="35092" applyNumberFormat="1" applyFont="1" applyFill="1" applyBorder="1" applyAlignment="1">
      <alignment horizontal="center" vertical="center"/>
    </xf>
    <xf numFmtId="0" fontId="163" fillId="27" borderId="8" xfId="35099" applyFont="1" applyFill="1" applyBorder="1" applyAlignment="1">
      <alignment horizontal="center"/>
    </xf>
    <xf numFmtId="0" fontId="163" fillId="0" borderId="23" xfId="35099" applyFont="1" applyFill="1" applyBorder="1" applyAlignment="1">
      <alignment wrapText="1"/>
    </xf>
    <xf numFmtId="0" fontId="163" fillId="0" borderId="23" xfId="35099" applyFont="1" applyFill="1" applyBorder="1" applyAlignment="1">
      <alignment horizontal="right" wrapText="1"/>
    </xf>
    <xf numFmtId="1" fontId="166" fillId="0" borderId="0" xfId="0" applyNumberFormat="1" applyFont="1" applyFill="1" applyAlignment="1">
      <alignment horizontal="center" vertical="center"/>
    </xf>
    <xf numFmtId="175" fontId="166" fillId="0" borderId="0" xfId="0" applyNumberFormat="1" applyFont="1" applyFill="1" applyBorder="1" applyAlignment="1">
      <alignment horizontal="left" vertical="center"/>
    </xf>
    <xf numFmtId="0" fontId="169" fillId="26" borderId="1" xfId="0" applyFont="1" applyFill="1" applyBorder="1" applyAlignment="1">
      <alignment horizontal="center" vertical="center" wrapText="1"/>
    </xf>
    <xf numFmtId="1" fontId="169" fillId="26" borderId="1" xfId="0" applyNumberFormat="1" applyFont="1" applyFill="1" applyBorder="1" applyAlignment="1">
      <alignment horizontal="center" vertical="center" wrapText="1"/>
    </xf>
    <xf numFmtId="198" fontId="169" fillId="26" borderId="1" xfId="0" applyNumberFormat="1" applyFont="1" applyFill="1" applyBorder="1" applyAlignment="1">
      <alignment horizontal="center" vertical="center" wrapText="1"/>
    </xf>
    <xf numFmtId="197" fontId="169" fillId="26" borderId="1" xfId="0" applyNumberFormat="1" applyFont="1" applyFill="1" applyBorder="1" applyAlignment="1">
      <alignment horizontal="center" vertical="center" wrapText="1"/>
    </xf>
    <xf numFmtId="198" fontId="166" fillId="0" borderId="0" xfId="0" applyNumberFormat="1" applyFont="1" applyFill="1" applyAlignment="1">
      <alignment vertical="center"/>
    </xf>
    <xf numFmtId="177" fontId="174" fillId="0" borderId="0" xfId="0" applyNumberFormat="1" applyFont="1" applyFill="1" applyAlignment="1">
      <alignment vertical="center"/>
    </xf>
    <xf numFmtId="177" fontId="198" fillId="0" borderId="0" xfId="0" applyNumberFormat="1" applyFont="1" applyFill="1" applyBorder="1" applyAlignment="1">
      <alignment horizontal="justify" vertical="center" wrapText="1"/>
    </xf>
    <xf numFmtId="193" fontId="166" fillId="0" borderId="0" xfId="0" applyNumberFormat="1" applyFont="1" applyFill="1" applyAlignment="1">
      <alignment vertical="center"/>
    </xf>
    <xf numFmtId="1" fontId="166" fillId="0" borderId="0" xfId="0" applyNumberFormat="1" applyFont="1" applyFill="1" applyAlignment="1">
      <alignment vertical="center" wrapText="1"/>
    </xf>
    <xf numFmtId="9" fontId="166" fillId="0" borderId="0" xfId="2" applyFont="1" applyFill="1" applyAlignment="1">
      <alignment horizontal="center" vertical="center" wrapText="1"/>
    </xf>
    <xf numFmtId="0" fontId="174" fillId="0" borderId="6" xfId="0" applyFont="1" applyFill="1" applyBorder="1" applyAlignment="1">
      <alignment horizontal="justify" vertical="center"/>
    </xf>
    <xf numFmtId="0" fontId="206" fillId="0" borderId="0" xfId="35111" applyFont="1" applyFill="1" applyBorder="1" applyAlignment="1">
      <alignment horizontal="center"/>
    </xf>
    <xf numFmtId="0" fontId="166" fillId="0" borderId="0" xfId="0" applyFont="1" applyBorder="1"/>
    <xf numFmtId="9" fontId="166" fillId="0" borderId="0" xfId="2" applyFont="1" applyFill="1" applyAlignment="1">
      <alignment horizontal="center" vertical="center"/>
    </xf>
    <xf numFmtId="43" fontId="166" fillId="0" borderId="0" xfId="1" applyFont="1" applyFill="1" applyAlignment="1">
      <alignment horizontal="center" vertical="center"/>
    </xf>
    <xf numFmtId="9" fontId="166" fillId="0" borderId="0" xfId="2" applyFont="1" applyFill="1" applyBorder="1" applyAlignment="1">
      <alignment horizontal="center" vertical="center"/>
    </xf>
    <xf numFmtId="0" fontId="208" fillId="28" borderId="4" xfId="0" applyFont="1" applyFill="1" applyBorder="1"/>
    <xf numFmtId="177" fontId="174" fillId="0" borderId="1" xfId="0" applyNumberFormat="1" applyFont="1" applyFill="1" applyBorder="1" applyAlignment="1">
      <alignment horizontal="center" vertical="center" wrapText="1"/>
    </xf>
    <xf numFmtId="177" fontId="174" fillId="0" borderId="6" xfId="0" applyNumberFormat="1" applyFont="1" applyFill="1" applyBorder="1" applyAlignment="1">
      <alignment horizontal="center" vertical="center" wrapText="1"/>
    </xf>
    <xf numFmtId="0" fontId="169" fillId="2" borderId="0" xfId="28" applyFont="1" applyFill="1" applyBorder="1" applyAlignment="1">
      <alignment horizontal="center" vertical="center"/>
    </xf>
    <xf numFmtId="43" fontId="169" fillId="2" borderId="0" xfId="17580" applyFont="1" applyFill="1" applyBorder="1" applyAlignment="1">
      <alignment horizontal="center" vertical="center"/>
    </xf>
    <xf numFmtId="0" fontId="174" fillId="0" borderId="0" xfId="28" applyFont="1" applyFill="1" applyBorder="1" applyAlignment="1">
      <alignment horizontal="center" vertical="center" wrapText="1"/>
    </xf>
    <xf numFmtId="43" fontId="174" fillId="0" borderId="0" xfId="17580" applyFont="1" applyFill="1" applyBorder="1" applyAlignment="1">
      <alignment horizontal="center" vertical="center" wrapText="1"/>
    </xf>
    <xf numFmtId="1" fontId="165" fillId="0" borderId="0" xfId="28" applyNumberFormat="1" applyFont="1" applyFill="1" applyBorder="1" applyAlignment="1">
      <alignment horizontal="center" vertical="center" wrapText="1"/>
    </xf>
    <xf numFmtId="8" fontId="165" fillId="0" borderId="0" xfId="28" applyNumberFormat="1" applyFont="1" applyFill="1" applyBorder="1" applyAlignment="1">
      <alignment horizontal="center" vertical="center" wrapText="1"/>
    </xf>
    <xf numFmtId="170" fontId="165" fillId="0" borderId="0" xfId="28" applyNumberFormat="1" applyFont="1" applyFill="1" applyBorder="1" applyAlignment="1">
      <alignment horizontal="center" vertical="center" wrapText="1"/>
    </xf>
    <xf numFmtId="1" fontId="165" fillId="2" borderId="0" xfId="28" applyNumberFormat="1" applyFont="1" applyFill="1" applyBorder="1" applyAlignment="1">
      <alignment horizontal="center" vertical="center" wrapText="1"/>
    </xf>
    <xf numFmtId="198" fontId="165" fillId="2" borderId="0" xfId="28" applyNumberFormat="1" applyFont="1" applyFill="1" applyBorder="1" applyAlignment="1">
      <alignment horizontal="center" vertical="center" wrapText="1"/>
    </xf>
    <xf numFmtId="1" fontId="166" fillId="0" borderId="0" xfId="28" applyNumberFormat="1" applyFont="1" applyFill="1" applyBorder="1" applyAlignment="1">
      <alignment horizontal="center" vertical="center" wrapText="1"/>
    </xf>
    <xf numFmtId="197" fontId="166" fillId="0" borderId="0" xfId="0" applyNumberFormat="1" applyFont="1" applyFill="1" applyAlignment="1">
      <alignment vertical="center"/>
    </xf>
    <xf numFmtId="43" fontId="166" fillId="0" borderId="0" xfId="0" applyNumberFormat="1" applyFont="1" applyFill="1" applyBorder="1" applyAlignment="1">
      <alignment horizontal="center" vertical="center" wrapText="1"/>
    </xf>
    <xf numFmtId="1" fontId="166" fillId="0" borderId="0" xfId="0" applyNumberFormat="1" applyFont="1" applyFill="1" applyAlignment="1">
      <alignment horizontal="center" vertical="center" wrapText="1"/>
    </xf>
    <xf numFmtId="0" fontId="166" fillId="0" borderId="0" xfId="35068" applyFont="1" applyFill="1" applyBorder="1" applyAlignment="1">
      <alignment horizontal="center" wrapText="1"/>
    </xf>
    <xf numFmtId="175" fontId="174" fillId="0" borderId="20" xfId="0" applyNumberFormat="1" applyFont="1" applyFill="1" applyBorder="1" applyAlignment="1">
      <alignment horizontal="left" vertical="center"/>
    </xf>
    <xf numFmtId="0" fontId="169" fillId="0" borderId="1" xfId="28" applyFont="1" applyFill="1" applyBorder="1" applyAlignment="1">
      <alignment horizontal="center" vertical="center" wrapText="1"/>
    </xf>
    <xf numFmtId="1" fontId="165" fillId="0" borderId="28" xfId="28" applyNumberFormat="1" applyFont="1" applyFill="1" applyBorder="1" applyAlignment="1">
      <alignment horizontal="center" vertical="center" wrapText="1"/>
    </xf>
    <xf numFmtId="8" fontId="165" fillId="0" borderId="28" xfId="28" applyNumberFormat="1" applyFont="1" applyFill="1" applyBorder="1" applyAlignment="1">
      <alignment horizontal="center" vertical="center" wrapText="1"/>
    </xf>
    <xf numFmtId="1" fontId="165" fillId="0" borderId="1" xfId="28" applyNumberFormat="1" applyFont="1" applyFill="1" applyBorder="1" applyAlignment="1">
      <alignment horizontal="center" vertical="center" wrapText="1"/>
    </xf>
    <xf numFmtId="8" fontId="165" fillId="0" borderId="1" xfId="28" applyNumberFormat="1" applyFont="1" applyFill="1" applyBorder="1" applyAlignment="1">
      <alignment horizontal="center" vertical="center" wrapText="1"/>
    </xf>
    <xf numFmtId="170" fontId="165" fillId="0" borderId="1" xfId="28" applyNumberFormat="1" applyFont="1" applyFill="1" applyBorder="1" applyAlignment="1">
      <alignment horizontal="center" vertical="center" wrapText="1"/>
    </xf>
    <xf numFmtId="40" fontId="166" fillId="0" borderId="0" xfId="4449" applyNumberFormat="1" applyFont="1" applyFill="1" applyBorder="1" applyAlignment="1">
      <alignment horizontal="center"/>
    </xf>
    <xf numFmtId="0" fontId="174" fillId="0" borderId="27" xfId="0" applyFont="1" applyFill="1" applyBorder="1" applyAlignment="1">
      <alignment horizontal="center" vertical="center"/>
    </xf>
    <xf numFmtId="0" fontId="174" fillId="0" borderId="27" xfId="6" applyFont="1" applyFill="1" applyBorder="1" applyAlignment="1">
      <alignment horizontal="center" vertical="center"/>
    </xf>
    <xf numFmtId="0" fontId="174" fillId="0" borderId="27" xfId="79" applyFont="1" applyFill="1" applyBorder="1" applyAlignment="1">
      <alignment horizontal="center" vertical="center"/>
    </xf>
    <xf numFmtId="168" fontId="174" fillId="0" borderId="27" xfId="1" applyNumberFormat="1" applyFont="1" applyFill="1" applyBorder="1" applyAlignment="1">
      <alignment horizontal="center" vertical="center" wrapText="1"/>
    </xf>
    <xf numFmtId="0" fontId="174" fillId="0" borderId="27" xfId="0" applyFont="1" applyFill="1" applyBorder="1" applyAlignment="1">
      <alignment horizontal="center" vertical="center" wrapText="1"/>
    </xf>
    <xf numFmtId="197" fontId="174" fillId="0" borderId="27" xfId="7" applyNumberFormat="1" applyFont="1" applyFill="1" applyBorder="1" applyAlignment="1">
      <alignment horizontal="center" vertical="center" wrapText="1"/>
    </xf>
    <xf numFmtId="177" fontId="174" fillId="0" borderId="0" xfId="0" applyNumberFormat="1" applyFont="1" applyFill="1" applyBorder="1" applyAlignment="1">
      <alignment horizontal="center" vertical="center" wrapText="1"/>
    </xf>
    <xf numFmtId="202" fontId="166" fillId="0" borderId="0" xfId="0" applyNumberFormat="1" applyFont="1" applyFill="1" applyAlignment="1">
      <alignment vertical="center"/>
    </xf>
    <xf numFmtId="49" fontId="174" fillId="0" borderId="0" xfId="0" applyNumberFormat="1" applyFont="1" applyFill="1" applyBorder="1" applyAlignment="1">
      <alignment horizontal="center" vertical="center" wrapText="1"/>
    </xf>
    <xf numFmtId="0" fontId="174" fillId="0" borderId="0" xfId="79" applyFont="1" applyFill="1" applyBorder="1" applyAlignment="1">
      <alignment horizontal="center" vertical="center" wrapText="1"/>
    </xf>
    <xf numFmtId="175" fontId="174" fillId="0" borderId="0" xfId="0" applyNumberFormat="1" applyFont="1" applyFill="1" applyBorder="1" applyAlignment="1">
      <alignment vertical="center" wrapText="1"/>
    </xf>
    <xf numFmtId="43" fontId="174" fillId="0" borderId="0" xfId="0" applyNumberFormat="1" applyFont="1" applyFill="1" applyBorder="1" applyAlignment="1">
      <alignment horizontal="center" vertical="center"/>
    </xf>
    <xf numFmtId="2" fontId="174" fillId="0" borderId="0" xfId="0" applyNumberFormat="1" applyFont="1" applyFill="1" applyBorder="1" applyAlignment="1">
      <alignment horizontal="center" vertical="center"/>
    </xf>
    <xf numFmtId="3" fontId="169" fillId="26" borderId="1" xfId="0" applyNumberFormat="1" applyFont="1" applyFill="1" applyBorder="1" applyAlignment="1">
      <alignment horizontal="center" vertical="center" wrapText="1"/>
    </xf>
    <xf numFmtId="203" fontId="166" fillId="0" borderId="0" xfId="0" applyNumberFormat="1" applyFont="1" applyFill="1" applyBorder="1" applyAlignment="1">
      <alignment horizontal="center" vertical="center"/>
    </xf>
    <xf numFmtId="0" fontId="174" fillId="0" borderId="33" xfId="0" applyFont="1" applyFill="1" applyBorder="1" applyAlignment="1">
      <alignment horizontal="center" vertical="center" wrapText="1"/>
    </xf>
    <xf numFmtId="203" fontId="166" fillId="0" borderId="1" xfId="0" applyNumberFormat="1" applyFont="1" applyFill="1" applyBorder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 wrapText="1"/>
    </xf>
    <xf numFmtId="0" fontId="174" fillId="0" borderId="3" xfId="0" applyFont="1" applyFill="1" applyBorder="1" applyAlignment="1">
      <alignment horizontal="center" vertical="center" wrapText="1"/>
    </xf>
    <xf numFmtId="175" fontId="174" fillId="0" borderId="7" xfId="0" applyNumberFormat="1" applyFont="1" applyFill="1" applyBorder="1" applyAlignment="1">
      <alignment horizontal="center" vertical="center"/>
    </xf>
    <xf numFmtId="0" fontId="174" fillId="0" borderId="25" xfId="0" applyFont="1" applyFill="1" applyBorder="1" applyAlignment="1">
      <alignment horizontal="center" vertical="center"/>
    </xf>
    <xf numFmtId="198" fontId="174" fillId="0" borderId="3" xfId="7" applyNumberFormat="1" applyFont="1" applyFill="1" applyBorder="1" applyAlignment="1">
      <alignment horizontal="center" vertical="center" wrapText="1"/>
    </xf>
    <xf numFmtId="204" fontId="166" fillId="0" borderId="0" xfId="0" applyNumberFormat="1" applyFont="1" applyFill="1" applyAlignment="1">
      <alignment vertical="center"/>
    </xf>
    <xf numFmtId="175" fontId="174" fillId="0" borderId="1" xfId="0" applyNumberFormat="1" applyFont="1" applyFill="1" applyBorder="1" applyAlignment="1">
      <alignment horizontal="center" vertical="center"/>
    </xf>
    <xf numFmtId="197" fontId="174" fillId="0" borderId="1" xfId="7" applyNumberFormat="1" applyFont="1" applyFill="1" applyBorder="1" applyAlignment="1">
      <alignment horizontal="center" vertical="center" wrapText="1"/>
    </xf>
    <xf numFmtId="177" fontId="167" fillId="0" borderId="0" xfId="35092" applyNumberFormat="1" applyFont="1" applyFill="1" applyBorder="1" applyAlignment="1">
      <alignment horizontal="center" vertical="center"/>
    </xf>
    <xf numFmtId="1" fontId="165" fillId="0" borderId="36" xfId="28" applyNumberFormat="1" applyFont="1" applyFill="1" applyBorder="1" applyAlignment="1">
      <alignment horizontal="center" vertical="center" wrapText="1"/>
    </xf>
    <xf numFmtId="8" fontId="165" fillId="0" borderId="36" xfId="28" applyNumberFormat="1" applyFont="1" applyFill="1" applyBorder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 wrapText="1"/>
    </xf>
    <xf numFmtId="43" fontId="161" fillId="0" borderId="0" xfId="1" applyFont="1" applyFill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/>
    </xf>
    <xf numFmtId="177" fontId="174" fillId="0" borderId="32" xfId="0" applyNumberFormat="1" applyFont="1" applyFill="1" applyBorder="1" applyAlignment="1">
      <alignment horizontal="center" vertical="center" wrapText="1"/>
    </xf>
    <xf numFmtId="49" fontId="200" fillId="0" borderId="0" xfId="0" applyNumberFormat="1" applyFont="1" applyFill="1" applyAlignment="1">
      <alignment vertical="center" wrapText="1"/>
    </xf>
    <xf numFmtId="188" fontId="161" fillId="0" borderId="0" xfId="0" applyNumberFormat="1" applyFont="1" applyFill="1" applyBorder="1" applyAlignment="1">
      <alignment vertical="center"/>
    </xf>
    <xf numFmtId="0" fontId="161" fillId="0" borderId="0" xfId="0" applyFont="1" applyFill="1" applyAlignment="1">
      <alignment vertical="center"/>
    </xf>
    <xf numFmtId="4" fontId="161" fillId="0" borderId="0" xfId="0" applyNumberFormat="1" applyFont="1" applyFill="1" applyAlignment="1">
      <alignment vertical="center"/>
    </xf>
    <xf numFmtId="0" fontId="161" fillId="0" borderId="0" xfId="0" applyFont="1" applyFill="1" applyBorder="1" applyAlignment="1">
      <alignment horizontal="center" vertical="center"/>
    </xf>
    <xf numFmtId="0" fontId="161" fillId="0" borderId="0" xfId="14" applyFont="1" applyFill="1" applyBorder="1" applyAlignment="1">
      <alignment horizontal="right" vertical="center" wrapText="1"/>
    </xf>
    <xf numFmtId="0" fontId="161" fillId="0" borderId="0" xfId="0" applyFont="1" applyFill="1" applyAlignment="1">
      <alignment horizontal="center" vertical="center"/>
    </xf>
    <xf numFmtId="0" fontId="161" fillId="0" borderId="0" xfId="0" applyFont="1" applyFill="1" applyBorder="1" applyAlignment="1">
      <alignment vertical="center"/>
    </xf>
    <xf numFmtId="49" fontId="200" fillId="0" borderId="5" xfId="0" applyNumberFormat="1" applyFont="1" applyFill="1" applyBorder="1" applyAlignment="1">
      <alignment horizontal="center" vertical="center" wrapText="1"/>
    </xf>
    <xf numFmtId="49" fontId="200" fillId="0" borderId="0" xfId="0" applyNumberFormat="1" applyFont="1" applyFill="1" applyAlignment="1" applyProtection="1">
      <alignment vertical="center" wrapText="1"/>
      <protection hidden="1"/>
    </xf>
    <xf numFmtId="0" fontId="161" fillId="0" borderId="0" xfId="0" applyFont="1"/>
    <xf numFmtId="49" fontId="200" fillId="0" borderId="24" xfId="0" applyNumberFormat="1" applyFont="1" applyFill="1" applyBorder="1" applyAlignment="1">
      <alignment horizontal="center" vertical="center" wrapText="1"/>
    </xf>
    <xf numFmtId="0" fontId="161" fillId="0" borderId="24" xfId="0" applyFont="1" applyBorder="1"/>
    <xf numFmtId="0" fontId="161" fillId="0" borderId="0" xfId="0" applyFont="1" applyProtection="1">
      <protection hidden="1"/>
    </xf>
    <xf numFmtId="49" fontId="200" fillId="0" borderId="4" xfId="0" applyNumberFormat="1" applyFont="1" applyFill="1" applyBorder="1" applyAlignment="1">
      <alignment horizontal="center" vertical="center" wrapText="1"/>
    </xf>
    <xf numFmtId="10" fontId="166" fillId="0" borderId="0" xfId="2" applyNumberFormat="1" applyFont="1" applyFill="1" applyBorder="1" applyAlignment="1">
      <alignment vertical="center"/>
    </xf>
    <xf numFmtId="9" fontId="166" fillId="0" borderId="0" xfId="2" applyFont="1" applyFill="1" applyAlignment="1">
      <alignment horizontal="left" vertical="center"/>
    </xf>
    <xf numFmtId="203" fontId="166" fillId="0" borderId="0" xfId="0" applyNumberFormat="1" applyFont="1" applyFill="1" applyBorder="1" applyAlignment="1">
      <alignment horizontal="center" vertical="center" wrapText="1"/>
    </xf>
    <xf numFmtId="203" fontId="174" fillId="0" borderId="20" xfId="7" applyNumberFormat="1" applyFont="1" applyFill="1" applyBorder="1" applyAlignment="1">
      <alignment horizontal="center" vertical="center" wrapText="1"/>
    </xf>
    <xf numFmtId="0" fontId="198" fillId="0" borderId="0" xfId="6" applyFont="1" applyFill="1" applyBorder="1" applyAlignment="1">
      <alignment horizontal="left" vertical="center" wrapText="1"/>
    </xf>
    <xf numFmtId="0" fontId="198" fillId="0" borderId="0" xfId="0" applyFont="1" applyFill="1" applyBorder="1" applyAlignment="1">
      <alignment horizontal="justify" vertical="center" wrapText="1"/>
    </xf>
    <xf numFmtId="0" fontId="198" fillId="0" borderId="0" xfId="0" applyFont="1" applyFill="1" applyBorder="1" applyAlignment="1">
      <alignment horizontal="left" vertical="center" wrapText="1"/>
    </xf>
    <xf numFmtId="0" fontId="161" fillId="0" borderId="0" xfId="0" applyFont="1" applyFill="1" applyAlignment="1">
      <alignment horizontal="center" vertical="center" wrapText="1"/>
    </xf>
    <xf numFmtId="43" fontId="161" fillId="0" borderId="0" xfId="1" applyFont="1" applyFill="1" applyAlignment="1">
      <alignment vertical="center"/>
    </xf>
    <xf numFmtId="168" fontId="161" fillId="0" borderId="0" xfId="0" applyNumberFormat="1" applyFont="1" applyFill="1" applyAlignment="1">
      <alignment vertical="center"/>
    </xf>
    <xf numFmtId="43" fontId="161" fillId="0" borderId="23" xfId="1" applyFont="1" applyFill="1" applyBorder="1" applyAlignment="1">
      <alignment horizontal="right" vertical="center" wrapText="1"/>
    </xf>
    <xf numFmtId="10" fontId="161" fillId="0" borderId="0" xfId="2" applyNumberFormat="1" applyFont="1" applyFill="1" applyAlignment="1">
      <alignment vertical="center"/>
    </xf>
    <xf numFmtId="10" fontId="161" fillId="0" borderId="0" xfId="1" applyNumberFormat="1" applyFont="1" applyFill="1" applyAlignment="1">
      <alignment vertical="center"/>
    </xf>
    <xf numFmtId="0" fontId="161" fillId="0" borderId="20" xfId="0" applyFont="1" applyFill="1" applyBorder="1" applyAlignment="1">
      <alignment vertical="center"/>
    </xf>
    <xf numFmtId="168" fontId="200" fillId="0" borderId="20" xfId="1" applyNumberFormat="1" applyFont="1" applyFill="1" applyBorder="1" applyAlignment="1">
      <alignment vertical="center"/>
    </xf>
    <xf numFmtId="43" fontId="200" fillId="0" borderId="20" xfId="1" applyFont="1" applyFill="1" applyBorder="1" applyAlignment="1">
      <alignment vertical="center"/>
    </xf>
    <xf numFmtId="3" fontId="161" fillId="0" borderId="0" xfId="0" applyNumberFormat="1" applyFont="1" applyFill="1" applyAlignment="1">
      <alignment vertical="center"/>
    </xf>
    <xf numFmtId="192" fontId="161" fillId="0" borderId="0" xfId="79" applyNumberFormat="1" applyFont="1" applyFill="1" applyAlignment="1">
      <alignment horizontal="right" vertical="center"/>
    </xf>
    <xf numFmtId="171" fontId="161" fillId="0" borderId="0" xfId="2" applyNumberFormat="1" applyFont="1" applyFill="1" applyAlignment="1">
      <alignment vertical="center"/>
    </xf>
    <xf numFmtId="171" fontId="161" fillId="0" borderId="0" xfId="1" applyNumberFormat="1" applyFont="1" applyFill="1" applyAlignment="1">
      <alignment vertical="center"/>
    </xf>
    <xf numFmtId="0" fontId="161" fillId="0" borderId="0" xfId="43917" applyFont="1"/>
    <xf numFmtId="37" fontId="161" fillId="0" borderId="0" xfId="43920" applyNumberFormat="1" applyFont="1"/>
    <xf numFmtId="43" fontId="161" fillId="0" borderId="0" xfId="43920" applyFont="1"/>
    <xf numFmtId="9" fontId="161" fillId="0" borderId="0" xfId="2" applyFont="1" applyFill="1" applyAlignment="1">
      <alignment vertical="center"/>
    </xf>
    <xf numFmtId="0" fontId="161" fillId="0" borderId="0" xfId="0" applyFont="1" applyFill="1"/>
    <xf numFmtId="0" fontId="161" fillId="0" borderId="0" xfId="79" applyFont="1" applyFill="1" applyAlignment="1">
      <alignment horizontal="left" vertical="center"/>
    </xf>
    <xf numFmtId="191" fontId="161" fillId="0" borderId="0" xfId="79" applyNumberFormat="1" applyFont="1" applyFill="1" applyAlignment="1">
      <alignment horizontal="right" vertical="center"/>
    </xf>
    <xf numFmtId="4" fontId="161" fillId="0" borderId="0" xfId="79" applyNumberFormat="1" applyFont="1" applyFill="1" applyAlignment="1">
      <alignment horizontal="right" vertical="center"/>
    </xf>
    <xf numFmtId="0" fontId="161" fillId="0" borderId="0" xfId="35073" applyFont="1" applyFill="1" applyBorder="1" applyAlignment="1">
      <alignment horizontal="center" vertical="center"/>
    </xf>
    <xf numFmtId="43" fontId="161" fillId="0" borderId="0" xfId="1" applyFont="1" applyFill="1" applyBorder="1" applyAlignment="1">
      <alignment vertical="center"/>
    </xf>
    <xf numFmtId="170" fontId="161" fillId="0" borderId="0" xfId="0" applyNumberFormat="1" applyFont="1" applyFill="1" applyAlignment="1">
      <alignment vertical="center"/>
    </xf>
    <xf numFmtId="177" fontId="161" fillId="0" borderId="0" xfId="0" applyNumberFormat="1" applyFont="1" applyFill="1" applyBorder="1" applyAlignment="1">
      <alignment vertical="center"/>
    </xf>
    <xf numFmtId="170" fontId="161" fillId="0" borderId="1" xfId="0" applyNumberFormat="1" applyFont="1" applyFill="1" applyBorder="1" applyAlignment="1">
      <alignment vertical="center"/>
    </xf>
    <xf numFmtId="43" fontId="161" fillId="0" borderId="1" xfId="1" applyFont="1" applyFill="1" applyBorder="1" applyAlignment="1">
      <alignment vertical="center"/>
    </xf>
    <xf numFmtId="170" fontId="161" fillId="0" borderId="1" xfId="0" applyNumberFormat="1" applyFont="1" applyFill="1" applyBorder="1" applyAlignment="1">
      <alignment horizontal="center" vertical="center" wrapText="1"/>
    </xf>
    <xf numFmtId="171" fontId="161" fillId="0" borderId="0" xfId="2" applyNumberFormat="1" applyFont="1" applyFill="1" applyAlignment="1">
      <alignment horizontal="center" vertical="center" wrapText="1"/>
    </xf>
    <xf numFmtId="43" fontId="161" fillId="0" borderId="1" xfId="1" applyFont="1" applyFill="1" applyBorder="1" applyAlignment="1">
      <alignment horizontal="center" vertical="center" wrapText="1"/>
    </xf>
    <xf numFmtId="43" fontId="161" fillId="0" borderId="0" xfId="1" applyFont="1" applyFill="1"/>
    <xf numFmtId="0" fontId="161" fillId="0" borderId="0" xfId="4454" applyFont="1" applyFill="1" applyBorder="1" applyAlignment="1">
      <alignment horizontal="center"/>
    </xf>
    <xf numFmtId="0" fontId="222" fillId="2" borderId="0" xfId="28" applyFont="1" applyFill="1" applyBorder="1" applyAlignment="1">
      <alignment horizontal="center" vertical="center" wrapText="1"/>
    </xf>
    <xf numFmtId="0" fontId="208" fillId="2" borderId="0" xfId="28" applyFont="1" applyFill="1" applyBorder="1" applyAlignment="1">
      <alignment horizontal="center" vertical="center"/>
    </xf>
    <xf numFmtId="43" fontId="208" fillId="2" borderId="0" xfId="17580" applyFont="1" applyFill="1" applyBorder="1" applyAlignment="1">
      <alignment horizontal="center" vertical="center"/>
    </xf>
    <xf numFmtId="0" fontId="208" fillId="2" borderId="0" xfId="28" applyFont="1" applyFill="1" applyBorder="1" applyAlignment="1">
      <alignment horizontal="center" vertical="center" wrapText="1"/>
    </xf>
    <xf numFmtId="1" fontId="160" fillId="0" borderId="0" xfId="28" applyNumberFormat="1" applyFont="1" applyFill="1" applyBorder="1" applyAlignment="1">
      <alignment horizontal="center" vertical="center" wrapText="1"/>
    </xf>
    <xf numFmtId="8" fontId="160" fillId="0" borderId="0" xfId="28" applyNumberFormat="1" applyFont="1" applyFill="1" applyBorder="1" applyAlignment="1">
      <alignment horizontal="center" vertical="center" wrapText="1"/>
    </xf>
    <xf numFmtId="0" fontId="160" fillId="2" borderId="0" xfId="28" applyFont="1" applyFill="1" applyBorder="1" applyAlignment="1">
      <alignment horizontal="center" vertical="center" wrapText="1"/>
    </xf>
    <xf numFmtId="1" fontId="160" fillId="2" borderId="0" xfId="28" applyNumberFormat="1" applyFont="1" applyFill="1" applyBorder="1" applyAlignment="1">
      <alignment horizontal="center" vertical="center" wrapText="1"/>
    </xf>
    <xf numFmtId="198" fontId="160" fillId="2" borderId="0" xfId="28" applyNumberFormat="1" applyFont="1" applyFill="1" applyBorder="1" applyAlignment="1">
      <alignment horizontal="center" vertical="center" wrapText="1"/>
    </xf>
    <xf numFmtId="0" fontId="161" fillId="0" borderId="0" xfId="0" applyFont="1" applyFill="1" applyBorder="1" applyAlignment="1">
      <alignment horizontal="left" vertical="center" wrapText="1"/>
    </xf>
    <xf numFmtId="0" fontId="161" fillId="0" borderId="0" xfId="35074" applyFont="1" applyFill="1" applyAlignment="1">
      <alignment vertical="center"/>
    </xf>
    <xf numFmtId="0" fontId="200" fillId="0" borderId="1" xfId="35074" applyFont="1" applyFill="1" applyBorder="1" applyAlignment="1">
      <alignment vertical="center"/>
    </xf>
    <xf numFmtId="0" fontId="200" fillId="0" borderId="1" xfId="0" applyFont="1" applyFill="1" applyBorder="1" applyAlignment="1">
      <alignment horizontal="center" vertical="center"/>
    </xf>
    <xf numFmtId="0" fontId="161" fillId="0" borderId="1" xfId="35074" applyFont="1" applyFill="1" applyBorder="1" applyAlignment="1">
      <alignment vertical="center"/>
    </xf>
    <xf numFmtId="168" fontId="161" fillId="0" borderId="1" xfId="1" applyNumberFormat="1" applyFont="1" applyFill="1" applyBorder="1" applyAlignment="1">
      <alignment horizontal="center" vertical="center"/>
    </xf>
    <xf numFmtId="175" fontId="200" fillId="0" borderId="1" xfId="0" applyNumberFormat="1" applyFont="1" applyFill="1" applyBorder="1" applyAlignment="1">
      <alignment horizontal="centerContinuous" vertical="center"/>
    </xf>
    <xf numFmtId="168" fontId="200" fillId="0" borderId="1" xfId="1" applyNumberFormat="1" applyFont="1" applyFill="1" applyBorder="1" applyAlignment="1">
      <alignment horizontal="center" vertical="center"/>
    </xf>
    <xf numFmtId="173" fontId="161" fillId="0" borderId="0" xfId="0" applyNumberFormat="1" applyFont="1" applyFill="1" applyAlignment="1">
      <alignment vertical="center"/>
    </xf>
    <xf numFmtId="44" fontId="161" fillId="0" borderId="0" xfId="0" applyNumberFormat="1" applyFont="1" applyFill="1" applyAlignment="1">
      <alignment vertical="center"/>
    </xf>
    <xf numFmtId="0" fontId="161" fillId="0" borderId="0" xfId="0" applyFont="1" applyFill="1" applyAlignment="1">
      <alignment horizontal="right" vertical="center"/>
    </xf>
    <xf numFmtId="0" fontId="161" fillId="0" borderId="0" xfId="35075" applyFont="1" applyFill="1" applyBorder="1" applyAlignment="1">
      <alignment vertical="center" wrapText="1"/>
    </xf>
    <xf numFmtId="0" fontId="161" fillId="0" borderId="0" xfId="35075" applyFont="1" applyFill="1" applyBorder="1" applyAlignment="1">
      <alignment horizontal="right" vertical="center" wrapText="1"/>
    </xf>
    <xf numFmtId="169" fontId="161" fillId="0" borderId="0" xfId="35075" applyNumberFormat="1" applyFont="1" applyFill="1" applyBorder="1" applyAlignment="1">
      <alignment horizontal="right" vertical="center" wrapText="1"/>
    </xf>
    <xf numFmtId="175" fontId="161" fillId="0" borderId="0" xfId="0" applyNumberFormat="1" applyFont="1" applyFill="1" applyBorder="1" applyAlignment="1">
      <alignment horizontal="center" vertical="center"/>
    </xf>
    <xf numFmtId="177" fontId="161" fillId="0" borderId="0" xfId="0" applyNumberFormat="1" applyFont="1" applyFill="1" applyBorder="1" applyAlignment="1">
      <alignment horizontal="center" vertical="center" wrapText="1"/>
    </xf>
    <xf numFmtId="170" fontId="161" fillId="0" borderId="0" xfId="0" applyNumberFormat="1" applyFont="1" applyFill="1" applyBorder="1" applyAlignment="1">
      <alignment horizontal="center" vertical="center" wrapText="1"/>
    </xf>
    <xf numFmtId="0" fontId="200" fillId="0" borderId="0" xfId="0" applyFont="1" applyFill="1" applyBorder="1" applyAlignment="1">
      <alignment horizontal="center" vertical="center"/>
    </xf>
    <xf numFmtId="0" fontId="200" fillId="0" borderId="0" xfId="0" applyFont="1" applyFill="1" applyBorder="1" applyAlignment="1">
      <alignment horizontal="right" vertical="center"/>
    </xf>
    <xf numFmtId="170" fontId="161" fillId="0" borderId="0" xfId="0" applyNumberFormat="1" applyFont="1" applyFill="1" applyBorder="1" applyAlignment="1">
      <alignment vertical="center"/>
    </xf>
    <xf numFmtId="168" fontId="200" fillId="0" borderId="0" xfId="1" applyNumberFormat="1" applyFont="1" applyFill="1" applyBorder="1" applyAlignment="1">
      <alignment vertical="center"/>
    </xf>
    <xf numFmtId="43" fontId="200" fillId="0" borderId="0" xfId="1" applyFont="1" applyFill="1" applyBorder="1" applyAlignment="1">
      <alignment vertical="center"/>
    </xf>
    <xf numFmtId="43" fontId="161" fillId="0" borderId="0" xfId="35077" applyFont="1" applyFill="1"/>
    <xf numFmtId="0" fontId="200" fillId="0" borderId="2" xfId="0" applyFont="1" applyFill="1" applyBorder="1" applyAlignment="1">
      <alignment horizontal="center" vertical="center" wrapText="1"/>
    </xf>
    <xf numFmtId="0" fontId="200" fillId="0" borderId="20" xfId="79" applyFont="1" applyFill="1" applyBorder="1" applyAlignment="1">
      <alignment horizontal="center" vertical="center" wrapText="1"/>
    </xf>
    <xf numFmtId="49" fontId="161" fillId="0" borderId="1" xfId="0" applyNumberFormat="1" applyFont="1" applyFill="1" applyBorder="1" applyAlignment="1">
      <alignment vertical="center" wrapText="1"/>
    </xf>
    <xf numFmtId="175" fontId="200" fillId="0" borderId="20" xfId="0" applyNumberFormat="1" applyFont="1" applyFill="1" applyBorder="1" applyAlignment="1">
      <alignment vertical="center" wrapText="1"/>
    </xf>
    <xf numFmtId="177" fontId="200" fillId="0" borderId="32" xfId="0" applyNumberFormat="1" applyFont="1" applyFill="1" applyBorder="1" applyAlignment="1">
      <alignment horizontal="center" vertical="center" wrapText="1"/>
    </xf>
    <xf numFmtId="0" fontId="200" fillId="0" borderId="33" xfId="0" applyFont="1" applyFill="1" applyBorder="1" applyAlignment="1">
      <alignment horizontal="center" vertical="center" wrapText="1"/>
    </xf>
    <xf numFmtId="168" fontId="200" fillId="0" borderId="0" xfId="1" applyNumberFormat="1" applyFont="1" applyFill="1" applyBorder="1" applyAlignment="1">
      <alignment horizontal="center" vertical="center"/>
    </xf>
    <xf numFmtId="175" fontId="200" fillId="0" borderId="0" xfId="0" applyNumberFormat="1" applyFont="1" applyFill="1" applyBorder="1" applyAlignment="1">
      <alignment vertical="center" wrapText="1"/>
    </xf>
    <xf numFmtId="0" fontId="161" fillId="0" borderId="0" xfId="35076" applyFont="1" applyFill="1"/>
    <xf numFmtId="43" fontId="161" fillId="0" borderId="0" xfId="7" applyFont="1" applyFill="1" applyAlignment="1">
      <alignment vertical="center"/>
    </xf>
    <xf numFmtId="0" fontId="200" fillId="0" borderId="20" xfId="0" applyFont="1" applyFill="1" applyBorder="1" applyAlignment="1">
      <alignment horizontal="center" vertical="center" wrapText="1"/>
    </xf>
    <xf numFmtId="203" fontId="161" fillId="0" borderId="0" xfId="0" applyNumberFormat="1" applyFont="1" applyFill="1" applyBorder="1" applyAlignment="1">
      <alignment horizontal="center" vertical="center"/>
    </xf>
    <xf numFmtId="43" fontId="161" fillId="0" borderId="0" xfId="35077" applyFont="1" applyFill="1" applyAlignment="1">
      <alignment horizontal="center"/>
    </xf>
    <xf numFmtId="0" fontId="200" fillId="0" borderId="20" xfId="0" applyFont="1" applyFill="1" applyBorder="1" applyAlignment="1">
      <alignment horizontal="center" vertical="center"/>
    </xf>
    <xf numFmtId="197" fontId="200" fillId="0" borderId="20" xfId="7" applyNumberFormat="1" applyFont="1" applyFill="1" applyBorder="1" applyAlignment="1">
      <alignment horizontal="center" vertical="center" wrapText="1"/>
    </xf>
    <xf numFmtId="43" fontId="161" fillId="0" borderId="0" xfId="1" applyFont="1" applyFill="1" applyBorder="1" applyAlignment="1">
      <alignment vertical="center" wrapText="1"/>
    </xf>
    <xf numFmtId="43" fontId="161" fillId="0" borderId="0" xfId="1" applyFont="1" applyFill="1" applyBorder="1" applyAlignment="1">
      <alignment horizontal="right" vertical="center" wrapText="1"/>
    </xf>
    <xf numFmtId="0" fontId="161" fillId="0" borderId="0" xfId="4" applyFont="1" applyFill="1" applyBorder="1" applyAlignment="1">
      <alignment horizontal="right" vertical="center" wrapText="1"/>
    </xf>
    <xf numFmtId="0" fontId="161" fillId="0" borderId="0" xfId="35079" applyFont="1" applyFill="1" applyBorder="1" applyAlignment="1">
      <alignment horizontal="right" vertical="center" wrapText="1"/>
    </xf>
    <xf numFmtId="43" fontId="161" fillId="0" borderId="0" xfId="0" applyNumberFormat="1" applyFont="1" applyFill="1" applyAlignment="1">
      <alignment vertical="center"/>
    </xf>
    <xf numFmtId="0" fontId="161" fillId="0" borderId="0" xfId="35080" applyFont="1" applyFill="1" applyBorder="1" applyAlignment="1">
      <alignment vertical="center"/>
    </xf>
    <xf numFmtId="0" fontId="161" fillId="0" borderId="0" xfId="35080" applyFont="1" applyFill="1" applyBorder="1" applyAlignment="1">
      <alignment horizontal="center" vertical="center"/>
    </xf>
    <xf numFmtId="0" fontId="161" fillId="0" borderId="0" xfId="35080" applyFont="1" applyFill="1" applyBorder="1" applyAlignment="1">
      <alignment vertical="center" wrapText="1"/>
    </xf>
    <xf numFmtId="0" fontId="161" fillId="0" borderId="0" xfId="35080" applyFont="1" applyFill="1" applyBorder="1" applyAlignment="1">
      <alignment horizontal="right" vertical="center" wrapText="1"/>
    </xf>
    <xf numFmtId="0" fontId="161" fillId="0" borderId="0" xfId="0" applyFont="1" applyFill="1" applyAlignment="1">
      <alignment vertical="center" wrapText="1"/>
    </xf>
    <xf numFmtId="177" fontId="161" fillId="0" borderId="0" xfId="35080" applyNumberFormat="1" applyFont="1" applyFill="1" applyBorder="1" applyAlignment="1">
      <alignment vertical="center"/>
    </xf>
    <xf numFmtId="194" fontId="161" fillId="0" borderId="0" xfId="35080" applyNumberFormat="1" applyFont="1" applyFill="1" applyAlignment="1">
      <alignment vertical="center"/>
    </xf>
    <xf numFmtId="170" fontId="161" fillId="0" borderId="0" xfId="35080" applyNumberFormat="1" applyFont="1" applyFill="1" applyAlignment="1">
      <alignment vertical="center"/>
    </xf>
    <xf numFmtId="0" fontId="161" fillId="0" borderId="0" xfId="35080" applyFont="1" applyFill="1" applyAlignment="1">
      <alignment vertical="center"/>
    </xf>
    <xf numFmtId="177" fontId="161" fillId="0" borderId="0" xfId="35080" applyNumberFormat="1" applyFont="1" applyFill="1" applyBorder="1" applyAlignment="1">
      <alignment horizontal="center" vertical="center" wrapText="1"/>
    </xf>
    <xf numFmtId="194" fontId="161" fillId="0" borderId="0" xfId="35080" applyNumberFormat="1" applyFont="1" applyFill="1" applyAlignment="1">
      <alignment horizontal="center" vertical="center" wrapText="1"/>
    </xf>
    <xf numFmtId="170" fontId="161" fillId="0" borderId="0" xfId="35080" applyNumberFormat="1" applyFont="1" applyFill="1" applyAlignment="1">
      <alignment horizontal="center" vertical="center" wrapText="1"/>
    </xf>
    <xf numFmtId="0" fontId="161" fillId="0" borderId="0" xfId="35080" applyFont="1" applyFill="1" applyAlignment="1">
      <alignment horizontal="center" vertical="center" wrapText="1"/>
    </xf>
    <xf numFmtId="0" fontId="161" fillId="0" borderId="0" xfId="0" applyFont="1" applyFill="1" applyBorder="1" applyAlignment="1">
      <alignment horizontal="center" vertical="center" wrapText="1"/>
    </xf>
    <xf numFmtId="173" fontId="200" fillId="0" borderId="0" xfId="0" applyNumberFormat="1" applyFont="1" applyFill="1" applyBorder="1" applyAlignment="1">
      <alignment vertical="center"/>
    </xf>
    <xf numFmtId="173" fontId="161" fillId="0" borderId="0" xfId="0" applyNumberFormat="1" applyFont="1" applyFill="1" applyBorder="1" applyAlignment="1">
      <alignment vertical="center"/>
    </xf>
    <xf numFmtId="0" fontId="161" fillId="0" borderId="0" xfId="5" applyFont="1" applyFill="1" applyBorder="1" applyAlignment="1">
      <alignment horizontal="right" vertical="center" wrapText="1"/>
    </xf>
    <xf numFmtId="0" fontId="200" fillId="0" borderId="0" xfId="0" applyFont="1" applyFill="1" applyBorder="1" applyAlignment="1">
      <alignment horizontal="left" vertical="center"/>
    </xf>
    <xf numFmtId="170" fontId="200" fillId="0" borderId="0" xfId="0" applyNumberFormat="1" applyFont="1" applyFill="1" applyBorder="1" applyAlignment="1">
      <alignment vertical="center"/>
    </xf>
    <xf numFmtId="176" fontId="200" fillId="0" borderId="0" xfId="0" applyNumberFormat="1" applyFont="1" applyFill="1" applyBorder="1" applyAlignment="1">
      <alignment vertical="center"/>
    </xf>
    <xf numFmtId="0" fontId="200" fillId="0" borderId="0" xfId="0" applyFont="1" applyFill="1" applyAlignment="1">
      <alignment vertical="center"/>
    </xf>
    <xf numFmtId="4" fontId="161" fillId="0" borderId="0" xfId="0" applyNumberFormat="1" applyFont="1" applyFill="1" applyBorder="1" applyAlignment="1">
      <alignment vertical="center"/>
    </xf>
    <xf numFmtId="4" fontId="161" fillId="0" borderId="0" xfId="0" applyNumberFormat="1" applyFont="1" applyFill="1" applyBorder="1" applyAlignment="1">
      <alignment vertical="center" wrapText="1"/>
    </xf>
    <xf numFmtId="0" fontId="200" fillId="0" borderId="0" xfId="14" applyFont="1" applyFill="1" applyBorder="1" applyAlignment="1">
      <alignment horizontal="right" vertical="center" wrapText="1"/>
    </xf>
    <xf numFmtId="4" fontId="200" fillId="0" borderId="0" xfId="0" applyNumberFormat="1" applyFont="1" applyFill="1" applyBorder="1" applyAlignment="1">
      <alignment vertical="center"/>
    </xf>
    <xf numFmtId="43" fontId="162" fillId="0" borderId="35" xfId="1" applyFont="1" applyFill="1" applyBorder="1" applyAlignment="1">
      <alignment horizontal="right" wrapText="1"/>
    </xf>
    <xf numFmtId="0" fontId="162" fillId="0" borderId="35" xfId="43924" applyFont="1" applyFill="1" applyBorder="1" applyAlignment="1">
      <alignment wrapText="1"/>
    </xf>
    <xf numFmtId="0" fontId="162" fillId="0" borderId="35" xfId="43931" applyFont="1" applyFill="1" applyBorder="1" applyAlignment="1">
      <alignment horizontal="right" wrapText="1"/>
    </xf>
    <xf numFmtId="0" fontId="162" fillId="0" borderId="23" xfId="35104" applyFont="1" applyFill="1" applyBorder="1" applyAlignment="1">
      <alignment wrapText="1"/>
    </xf>
    <xf numFmtId="0" fontId="162" fillId="0" borderId="23" xfId="35104" applyFont="1" applyFill="1" applyBorder="1" applyAlignment="1">
      <alignment horizontal="right" wrapText="1"/>
    </xf>
    <xf numFmtId="43" fontId="162" fillId="0" borderId="23" xfId="1" applyFont="1" applyFill="1" applyBorder="1" applyAlignment="1">
      <alignment horizontal="right" wrapText="1"/>
    </xf>
    <xf numFmtId="177" fontId="161" fillId="0" borderId="1" xfId="35092" applyNumberFormat="1" applyFont="1" applyFill="1" applyBorder="1" applyAlignment="1">
      <alignment vertical="center"/>
    </xf>
    <xf numFmtId="170" fontId="161" fillId="0" borderId="1" xfId="35092" applyNumberFormat="1" applyFont="1" applyFill="1" applyBorder="1" applyAlignment="1">
      <alignment vertical="center"/>
    </xf>
    <xf numFmtId="194" fontId="161" fillId="0" borderId="1" xfId="35092" applyNumberFormat="1" applyFont="1" applyFill="1" applyBorder="1" applyAlignment="1">
      <alignment vertical="center"/>
    </xf>
    <xf numFmtId="0" fontId="161" fillId="0" borderId="42" xfId="35068" applyFont="1" applyFill="1" applyBorder="1" applyAlignment="1">
      <alignment horizontal="center"/>
    </xf>
    <xf numFmtId="0" fontId="161" fillId="0" borderId="1" xfId="35070" applyFont="1" applyFill="1" applyBorder="1" applyAlignment="1">
      <alignment vertical="center" wrapText="1"/>
    </xf>
    <xf numFmtId="0" fontId="161" fillId="0" borderId="1" xfId="35071" applyNumberFormat="1" applyFont="1" applyFill="1" applyBorder="1" applyAlignment="1">
      <alignment vertical="center"/>
    </xf>
    <xf numFmtId="43" fontId="161" fillId="0" borderId="43" xfId="1" applyFont="1" applyFill="1" applyBorder="1" applyAlignment="1">
      <alignment horizontal="right" vertical="center" wrapText="1"/>
    </xf>
    <xf numFmtId="0" fontId="198" fillId="0" borderId="0" xfId="6" applyFont="1" applyFill="1" applyAlignment="1">
      <alignment vertical="center"/>
    </xf>
    <xf numFmtId="0" fontId="161" fillId="0" borderId="1" xfId="14" applyFont="1" applyFill="1" applyBorder="1" applyAlignment="1">
      <alignment horizontal="center" vertical="center"/>
    </xf>
    <xf numFmtId="0" fontId="161" fillId="0" borderId="1" xfId="14" applyFont="1" applyFill="1" applyBorder="1" applyAlignment="1">
      <alignment horizontal="center" vertical="center" wrapText="1"/>
    </xf>
    <xf numFmtId="0" fontId="161" fillId="0" borderId="1" xfId="35072" applyFont="1" applyFill="1" applyBorder="1"/>
    <xf numFmtId="43" fontId="161" fillId="0" borderId="1" xfId="35072" applyNumberFormat="1" applyFont="1" applyFill="1" applyBorder="1"/>
    <xf numFmtId="0" fontId="161" fillId="0" borderId="1" xfId="35072" applyFont="1" applyFill="1" applyBorder="1" applyAlignment="1">
      <alignment horizontal="center"/>
    </xf>
    <xf numFmtId="0" fontId="161" fillId="0" borderId="1" xfId="4348" applyFont="1" applyFill="1" applyBorder="1" applyAlignment="1">
      <alignment horizontal="center"/>
    </xf>
    <xf numFmtId="0" fontId="161" fillId="0" borderId="1" xfId="0" applyFont="1" applyFill="1" applyBorder="1"/>
    <xf numFmtId="43" fontId="161" fillId="0" borderId="1" xfId="1" applyFont="1" applyFill="1" applyBorder="1"/>
    <xf numFmtId="0" fontId="161" fillId="0" borderId="1" xfId="4348" applyFont="1" applyFill="1" applyBorder="1" applyAlignment="1">
      <alignment horizontal="center" wrapText="1"/>
    </xf>
    <xf numFmtId="49" fontId="166" fillId="0" borderId="0" xfId="0" applyNumberFormat="1" applyFont="1" applyFill="1" applyAlignment="1">
      <alignment horizontal="left" vertical="center"/>
    </xf>
    <xf numFmtId="43" fontId="166" fillId="0" borderId="0" xfId="1" applyFont="1" applyFill="1" applyAlignment="1">
      <alignment horizontal="left" vertical="center"/>
    </xf>
    <xf numFmtId="43" fontId="161" fillId="0" borderId="0" xfId="1" applyFont="1" applyFill="1" applyBorder="1" applyAlignment="1">
      <alignment horizontal="left" vertical="center"/>
    </xf>
    <xf numFmtId="0" fontId="161" fillId="0" borderId="0" xfId="0" applyFont="1" applyFill="1" applyAlignment="1">
      <alignment horizontal="left"/>
    </xf>
    <xf numFmtId="0" fontId="161" fillId="0" borderId="0" xfId="0" applyFont="1" applyFill="1" applyAlignment="1">
      <alignment horizontal="left" vertical="center"/>
    </xf>
    <xf numFmtId="49" fontId="166" fillId="0" borderId="0" xfId="0" applyNumberFormat="1" applyFont="1" applyFill="1" applyAlignment="1">
      <alignment horizontal="left"/>
    </xf>
    <xf numFmtId="0" fontId="198" fillId="0" borderId="0" xfId="6" applyFont="1" applyFill="1" applyBorder="1" applyAlignment="1">
      <alignment horizontal="left" wrapText="1"/>
    </xf>
    <xf numFmtId="0" fontId="166" fillId="0" borderId="0" xfId="0" applyFont="1" applyFill="1" applyAlignment="1">
      <alignment horizontal="left"/>
    </xf>
    <xf numFmtId="43" fontId="166" fillId="0" borderId="0" xfId="1" applyFont="1" applyFill="1" applyAlignment="1">
      <alignment horizontal="left"/>
    </xf>
    <xf numFmtId="43" fontId="161" fillId="0" borderId="0" xfId="1" applyFont="1" applyFill="1" applyBorder="1" applyAlignment="1">
      <alignment horizontal="left"/>
    </xf>
    <xf numFmtId="0" fontId="198" fillId="0" borderId="0" xfId="6" applyFont="1" applyFill="1" applyBorder="1" applyAlignment="1">
      <alignment wrapText="1"/>
    </xf>
    <xf numFmtId="43" fontId="161" fillId="0" borderId="0" xfId="1" applyFont="1" applyFill="1" applyAlignment="1">
      <alignment horizontal="left" vertical="center"/>
    </xf>
    <xf numFmtId="43" fontId="161" fillId="0" borderId="1" xfId="1" applyFont="1" applyFill="1" applyBorder="1" applyAlignment="1">
      <alignment horizontal="center" wrapText="1"/>
    </xf>
    <xf numFmtId="170" fontId="161" fillId="0" borderId="1" xfId="0" applyNumberFormat="1" applyFont="1" applyFill="1" applyBorder="1" applyAlignment="1">
      <alignment horizontal="center"/>
    </xf>
    <xf numFmtId="177" fontId="161" fillId="0" borderId="1" xfId="0" applyNumberFormat="1" applyFont="1" applyFill="1" applyBorder="1" applyAlignment="1">
      <alignment horizontal="center"/>
    </xf>
    <xf numFmtId="43" fontId="161" fillId="0" borderId="1" xfId="1" applyFont="1" applyFill="1" applyBorder="1" applyAlignment="1">
      <alignment horizontal="center"/>
    </xf>
    <xf numFmtId="170" fontId="161" fillId="0" borderId="1" xfId="0" applyNumberFormat="1" applyFont="1" applyFill="1" applyBorder="1" applyAlignment="1">
      <alignment horizontal="center" wrapText="1"/>
    </xf>
    <xf numFmtId="177" fontId="161" fillId="0" borderId="1" xfId="0" applyNumberFormat="1" applyFont="1" applyFill="1" applyBorder="1" applyAlignment="1">
      <alignment horizontal="center" wrapText="1"/>
    </xf>
    <xf numFmtId="170" fontId="223" fillId="0" borderId="1" xfId="0" applyNumberFormat="1" applyFont="1" applyFill="1" applyBorder="1" applyAlignment="1">
      <alignment horizontal="center" vertical="center" wrapText="1"/>
    </xf>
    <xf numFmtId="177" fontId="223" fillId="0" borderId="1" xfId="0" applyNumberFormat="1" applyFont="1" applyFill="1" applyBorder="1" applyAlignment="1">
      <alignment horizontal="center" vertical="center" wrapText="1"/>
    </xf>
    <xf numFmtId="43" fontId="223" fillId="0" borderId="1" xfId="1" applyFont="1" applyFill="1" applyBorder="1" applyAlignment="1">
      <alignment horizontal="center" vertical="center" wrapText="1"/>
    </xf>
    <xf numFmtId="0" fontId="161" fillId="0" borderId="1" xfId="0" applyFont="1" applyFill="1" applyBorder="1" applyAlignment="1">
      <alignment horizontal="center" vertical="center" wrapText="1"/>
    </xf>
    <xf numFmtId="0" fontId="224" fillId="31" borderId="1" xfId="0" applyFont="1" applyFill="1" applyBorder="1" applyAlignment="1">
      <alignment horizontal="center" vertical="center" wrapText="1"/>
    </xf>
    <xf numFmtId="0" fontId="174" fillId="30" borderId="1" xfId="0" applyFont="1" applyFill="1" applyBorder="1" applyAlignment="1">
      <alignment horizontal="center" vertical="center"/>
    </xf>
    <xf numFmtId="43" fontId="174" fillId="30" borderId="1" xfId="1" applyFont="1" applyFill="1" applyBorder="1" applyAlignment="1">
      <alignment horizontal="center" vertical="center"/>
    </xf>
    <xf numFmtId="0" fontId="174" fillId="30" borderId="1" xfId="0" applyFont="1" applyFill="1" applyBorder="1" applyAlignment="1">
      <alignment horizontal="center" vertical="center" wrapText="1"/>
    </xf>
    <xf numFmtId="0" fontId="174" fillId="0" borderId="3" xfId="79" applyFont="1" applyFill="1" applyBorder="1" applyAlignment="1">
      <alignment horizontal="center" vertical="center"/>
    </xf>
    <xf numFmtId="0" fontId="225" fillId="0" borderId="35" xfId="43942" applyFont="1" applyFill="1" applyBorder="1" applyAlignment="1">
      <alignment wrapText="1"/>
    </xf>
    <xf numFmtId="43" fontId="166" fillId="0" borderId="0" xfId="1" applyNumberFormat="1" applyFont="1" applyFill="1" applyAlignment="1">
      <alignment horizontal="centerContinuous" vertical="center"/>
    </xf>
    <xf numFmtId="43" fontId="166" fillId="0" borderId="0" xfId="1" applyNumberFormat="1" applyFont="1" applyFill="1" applyAlignment="1">
      <alignment vertical="center"/>
    </xf>
    <xf numFmtId="43" fontId="166" fillId="0" borderId="0" xfId="1" applyNumberFormat="1" applyFont="1" applyFill="1" applyAlignment="1">
      <alignment horizontal="center" vertical="center" wrapText="1"/>
    </xf>
    <xf numFmtId="43" fontId="166" fillId="0" borderId="0" xfId="1" applyNumberFormat="1" applyFont="1" applyFill="1" applyAlignment="1">
      <alignment horizontal="left"/>
    </xf>
    <xf numFmtId="43" fontId="198" fillId="0" borderId="0" xfId="1" applyNumberFormat="1" applyFont="1" applyFill="1" applyBorder="1" applyAlignment="1">
      <alignment horizontal="left" vertical="center" wrapText="1"/>
    </xf>
    <xf numFmtId="43" fontId="174" fillId="30" borderId="1" xfId="1" applyNumberFormat="1" applyFont="1" applyFill="1" applyBorder="1" applyAlignment="1">
      <alignment horizontal="center" vertical="center" wrapText="1"/>
    </xf>
    <xf numFmtId="43" fontId="166" fillId="0" borderId="0" xfId="1" applyNumberFormat="1" applyFont="1" applyFill="1" applyBorder="1" applyAlignment="1">
      <alignment vertical="center"/>
    </xf>
    <xf numFmtId="43" fontId="166" fillId="0" borderId="0" xfId="1" applyNumberFormat="1" applyFont="1" applyFill="1" applyAlignment="1">
      <alignment horizontal="left" vertical="center"/>
    </xf>
    <xf numFmtId="43" fontId="166" fillId="0" borderId="0" xfId="1" applyNumberFormat="1" applyFont="1" applyFill="1" applyAlignment="1">
      <alignment horizontal="center" vertical="center"/>
    </xf>
    <xf numFmtId="43" fontId="174" fillId="0" borderId="0" xfId="1" applyNumberFormat="1" applyFont="1" applyFill="1" applyBorder="1" applyAlignment="1">
      <alignment horizontal="center" vertical="center"/>
    </xf>
    <xf numFmtId="43" fontId="174" fillId="0" borderId="0" xfId="1" applyNumberFormat="1" applyFont="1" applyFill="1" applyAlignment="1">
      <alignment vertical="center"/>
    </xf>
    <xf numFmtId="0" fontId="227" fillId="0" borderId="0" xfId="0" applyFont="1" applyFill="1" applyAlignment="1">
      <alignment vertical="center"/>
    </xf>
    <xf numFmtId="0" fontId="167" fillId="0" borderId="0" xfId="0" applyFont="1" applyFill="1" applyAlignment="1">
      <alignment vertical="center" wrapText="1"/>
    </xf>
    <xf numFmtId="0" fontId="167" fillId="0" borderId="0" xfId="0" applyFont="1" applyFill="1" applyAlignment="1">
      <alignment vertical="center"/>
    </xf>
    <xf numFmtId="43" fontId="167" fillId="0" borderId="0" xfId="1" applyFont="1" applyFill="1" applyAlignment="1">
      <alignment vertical="center"/>
    </xf>
    <xf numFmtId="43" fontId="228" fillId="0" borderId="0" xfId="1" applyFont="1" applyFill="1" applyAlignment="1">
      <alignment vertical="center"/>
    </xf>
    <xf numFmtId="0" fontId="228" fillId="0" borderId="0" xfId="0" applyFont="1" applyFill="1" applyAlignment="1">
      <alignment vertical="center"/>
    </xf>
    <xf numFmtId="167" fontId="167" fillId="0" borderId="0" xfId="1" applyNumberFormat="1" applyFont="1" applyFill="1" applyAlignment="1">
      <alignment vertical="center"/>
    </xf>
    <xf numFmtId="0" fontId="174" fillId="0" borderId="1" xfId="0" applyFont="1" applyFill="1" applyBorder="1" applyAlignment="1">
      <alignment horizontal="center" vertical="center" wrapText="1"/>
    </xf>
    <xf numFmtId="44" fontId="165" fillId="0" borderId="1" xfId="35093" applyNumberFormat="1" applyFont="1" applyFill="1" applyBorder="1" applyAlignment="1">
      <alignment vertical="center"/>
    </xf>
    <xf numFmtId="44" fontId="169" fillId="0" borderId="1" xfId="35093" applyNumberFormat="1" applyFont="1" applyFill="1" applyBorder="1" applyAlignment="1">
      <alignment horizontal="center" vertical="center"/>
    </xf>
    <xf numFmtId="43" fontId="174" fillId="0" borderId="1" xfId="1" applyNumberFormat="1" applyFont="1" applyFill="1" applyBorder="1" applyAlignment="1">
      <alignment horizontal="center" vertical="center" wrapText="1"/>
    </xf>
    <xf numFmtId="0" fontId="200" fillId="0" borderId="3" xfId="0" applyFont="1" applyFill="1" applyBorder="1" applyAlignment="1">
      <alignment horizontal="center" vertical="center"/>
    </xf>
    <xf numFmtId="0" fontId="161" fillId="0" borderId="6" xfId="35074" applyFont="1" applyFill="1" applyBorder="1" applyAlignment="1">
      <alignment vertical="center"/>
    </xf>
    <xf numFmtId="0" fontId="225" fillId="0" borderId="35" xfId="43941" applyFont="1" applyFill="1" applyBorder="1" applyAlignment="1">
      <alignment vertical="center" wrapText="1"/>
    </xf>
    <xf numFmtId="0" fontId="162" fillId="0" borderId="35" xfId="43902" applyFont="1" applyFill="1" applyBorder="1" applyAlignment="1">
      <alignment horizontal="right" vertical="center" wrapText="1"/>
    </xf>
    <xf numFmtId="4" fontId="162" fillId="0" borderId="35" xfId="43902" applyNumberFormat="1" applyFont="1" applyFill="1" applyBorder="1" applyAlignment="1">
      <alignment horizontal="right" vertical="center" wrapText="1"/>
    </xf>
    <xf numFmtId="0" fontId="166" fillId="0" borderId="0" xfId="35069" applyFont="1" applyFill="1" applyBorder="1" applyAlignment="1">
      <alignment vertical="center" wrapText="1"/>
    </xf>
    <xf numFmtId="0" fontId="166" fillId="0" borderId="0" xfId="35069" applyFont="1" applyFill="1" applyBorder="1" applyAlignment="1">
      <alignment horizontal="right" vertical="center" wrapText="1"/>
    </xf>
    <xf numFmtId="0" fontId="161" fillId="0" borderId="23" xfId="35078" applyFont="1" applyFill="1" applyBorder="1" applyAlignment="1">
      <alignment horizontal="right" vertical="center" wrapText="1"/>
    </xf>
    <xf numFmtId="0" fontId="162" fillId="0" borderId="23" xfId="35126" applyFont="1" applyFill="1" applyBorder="1" applyAlignment="1">
      <alignment horizontal="right" vertical="center" wrapText="1"/>
    </xf>
    <xf numFmtId="0" fontId="225" fillId="27" borderId="34" xfId="43942" applyFont="1" applyFill="1" applyBorder="1" applyAlignment="1">
      <alignment horizontal="center"/>
    </xf>
    <xf numFmtId="0" fontId="231" fillId="0" borderId="35" xfId="43942" applyFont="1" applyFill="1" applyBorder="1" applyAlignment="1">
      <alignment wrapText="1"/>
    </xf>
    <xf numFmtId="0" fontId="16" fillId="0" borderId="0" xfId="43954"/>
    <xf numFmtId="0" fontId="230" fillId="0" borderId="0" xfId="43954" applyFont="1"/>
    <xf numFmtId="170" fontId="166" fillId="0" borderId="1" xfId="0" applyNumberFormat="1" applyFont="1" applyFill="1" applyBorder="1" applyAlignment="1">
      <alignment horizontal="center" vertical="center"/>
    </xf>
    <xf numFmtId="170" fontId="166" fillId="0" borderId="1" xfId="43899" applyNumberFormat="1" applyFont="1" applyFill="1" applyBorder="1" applyAlignment="1">
      <alignment horizontal="center" vertical="center"/>
    </xf>
    <xf numFmtId="0" fontId="174" fillId="0" borderId="1" xfId="79" applyFont="1" applyFill="1" applyBorder="1" applyAlignment="1">
      <alignment horizontal="center" vertical="center"/>
    </xf>
    <xf numFmtId="177" fontId="166" fillId="0" borderId="0" xfId="0" applyNumberFormat="1" applyFont="1" applyFill="1" applyAlignment="1">
      <alignment horizontal="center" vertical="center" wrapText="1"/>
    </xf>
    <xf numFmtId="2" fontId="174" fillId="0" borderId="25" xfId="0" applyNumberFormat="1" applyFont="1" applyFill="1" applyBorder="1" applyAlignment="1">
      <alignment horizontal="center" vertical="center"/>
    </xf>
    <xf numFmtId="0" fontId="233" fillId="27" borderId="34" xfId="43962" applyFont="1" applyFill="1" applyBorder="1" applyAlignment="1">
      <alignment horizontal="center"/>
    </xf>
    <xf numFmtId="0" fontId="233" fillId="0" borderId="35" xfId="43962" applyFont="1" applyFill="1" applyBorder="1" applyAlignment="1">
      <alignment wrapText="1"/>
    </xf>
    <xf numFmtId="0" fontId="233" fillId="0" borderId="35" xfId="43962" applyFont="1" applyFill="1" applyBorder="1" applyAlignment="1">
      <alignment horizontal="right" wrapText="1"/>
    </xf>
    <xf numFmtId="4" fontId="233" fillId="0" borderId="35" xfId="43962" applyNumberFormat="1" applyFont="1" applyFill="1" applyBorder="1" applyAlignment="1">
      <alignment horizontal="right" wrapText="1"/>
    </xf>
    <xf numFmtId="42" fontId="175" fillId="0" borderId="7" xfId="6" applyNumberFormat="1" applyFont="1" applyFill="1" applyBorder="1" applyAlignment="1">
      <alignment horizontal="center" vertical="center" wrapText="1"/>
    </xf>
    <xf numFmtId="42" fontId="198" fillId="0" borderId="7" xfId="6" applyNumberFormat="1" applyFont="1" applyFill="1" applyBorder="1" applyAlignment="1">
      <alignment horizontal="center" vertical="center" wrapText="1"/>
    </xf>
    <xf numFmtId="0" fontId="161" fillId="0" borderId="0" xfId="0" applyFont="1" applyFill="1" applyAlignment="1">
      <alignment horizontal="center" vertical="center" wrapText="1"/>
    </xf>
    <xf numFmtId="43" fontId="0" fillId="0" borderId="0" xfId="0" applyNumberFormat="1"/>
    <xf numFmtId="0" fontId="163" fillId="0" borderId="35" xfId="35106" applyFont="1" applyFill="1" applyBorder="1" applyAlignment="1">
      <alignment wrapText="1"/>
    </xf>
    <xf numFmtId="0" fontId="163" fillId="0" borderId="35" xfId="43998" applyFont="1" applyFill="1" applyBorder="1" applyAlignment="1">
      <alignment wrapText="1"/>
    </xf>
    <xf numFmtId="0" fontId="163" fillId="0" borderId="35" xfId="43998" applyFont="1" applyFill="1" applyBorder="1" applyAlignment="1">
      <alignment horizontal="right" wrapText="1"/>
    </xf>
    <xf numFmtId="177" fontId="167" fillId="0" borderId="1" xfId="35092" applyNumberFormat="1" applyFont="1" applyFill="1" applyBorder="1" applyAlignment="1">
      <alignment horizontal="center" vertical="center"/>
    </xf>
    <xf numFmtId="0" fontId="204" fillId="0" borderId="0" xfId="43968" applyFont="1" applyFill="1" applyBorder="1" applyAlignment="1">
      <alignment vertical="center"/>
    </xf>
    <xf numFmtId="0" fontId="174" fillId="0" borderId="0" xfId="0" applyFont="1" applyFill="1" applyBorder="1" applyAlignment="1">
      <alignment horizontal="center" vertical="center"/>
    </xf>
    <xf numFmtId="4" fontId="166" fillId="0" borderId="0" xfId="0" applyNumberFormat="1" applyFont="1" applyFill="1" applyBorder="1" applyAlignment="1">
      <alignment horizontal="left" vertical="center"/>
    </xf>
    <xf numFmtId="4" fontId="240" fillId="0" borderId="0" xfId="0" applyNumberFormat="1" applyFont="1" applyFill="1" applyBorder="1" applyAlignment="1">
      <alignment horizontal="center" vertical="center"/>
    </xf>
    <xf numFmtId="4" fontId="166" fillId="0" borderId="0" xfId="0" applyNumberFormat="1" applyFont="1" applyFill="1" applyBorder="1" applyAlignment="1">
      <alignment horizontal="center" vertical="center" wrapText="1"/>
    </xf>
    <xf numFmtId="0" fontId="174" fillId="0" borderId="4" xfId="0" applyFont="1" applyFill="1" applyBorder="1" applyAlignment="1">
      <alignment horizontal="center" vertical="center" wrapText="1"/>
    </xf>
    <xf numFmtId="197" fontId="174" fillId="0" borderId="4" xfId="0" applyNumberFormat="1" applyFont="1" applyFill="1" applyBorder="1" applyAlignment="1">
      <alignment horizontal="center" vertical="center"/>
    </xf>
    <xf numFmtId="43" fontId="174" fillId="0" borderId="4" xfId="1" applyNumberFormat="1" applyFont="1" applyFill="1" applyBorder="1" applyAlignment="1">
      <alignment horizontal="center" vertical="center" wrapText="1"/>
    </xf>
    <xf numFmtId="0" fontId="166" fillId="0" borderId="39" xfId="0" applyFont="1" applyFill="1" applyBorder="1" applyAlignment="1">
      <alignment horizontal="center" vertical="center" wrapText="1"/>
    </xf>
    <xf numFmtId="197" fontId="166" fillId="0" borderId="1" xfId="0" applyNumberFormat="1" applyFont="1" applyFill="1" applyBorder="1" applyAlignment="1">
      <alignment horizontal="right" vertical="center"/>
    </xf>
    <xf numFmtId="9" fontId="166" fillId="0" borderId="40" xfId="2" applyNumberFormat="1" applyFont="1" applyFill="1" applyBorder="1" applyAlignment="1">
      <alignment horizontal="center" vertical="center" wrapText="1"/>
    </xf>
    <xf numFmtId="0" fontId="166" fillId="0" borderId="38" xfId="0" applyFont="1" applyFill="1" applyBorder="1" applyAlignment="1">
      <alignment horizontal="center" vertical="center" wrapText="1"/>
    </xf>
    <xf numFmtId="197" fontId="166" fillId="0" borderId="6" xfId="0" applyNumberFormat="1" applyFont="1" applyFill="1" applyBorder="1" applyAlignment="1">
      <alignment horizontal="center" vertical="center"/>
    </xf>
    <xf numFmtId="164" fontId="166" fillId="0" borderId="6" xfId="1" applyNumberFormat="1" applyFont="1" applyFill="1" applyBorder="1" applyAlignment="1">
      <alignment horizontal="center" vertical="center"/>
    </xf>
    <xf numFmtId="164" fontId="166" fillId="0" borderId="1" xfId="1" applyNumberFormat="1" applyFont="1" applyFill="1" applyBorder="1" applyAlignment="1">
      <alignment horizontal="center" vertical="center"/>
    </xf>
    <xf numFmtId="0" fontId="166" fillId="0" borderId="41" xfId="0" applyFont="1" applyFill="1" applyBorder="1" applyAlignment="1">
      <alignment horizontal="center" vertical="center" wrapText="1"/>
    </xf>
    <xf numFmtId="197" fontId="166" fillId="0" borderId="37" xfId="0" applyNumberFormat="1" applyFont="1" applyFill="1" applyBorder="1" applyAlignment="1">
      <alignment horizontal="center" vertical="center"/>
    </xf>
    <xf numFmtId="164" fontId="166" fillId="0" borderId="37" xfId="1" applyNumberFormat="1" applyFont="1" applyFill="1" applyBorder="1" applyAlignment="1">
      <alignment horizontal="center" vertical="center"/>
    </xf>
    <xf numFmtId="197" fontId="166" fillId="0" borderId="37" xfId="0" applyNumberFormat="1" applyFont="1" applyFill="1" applyBorder="1" applyAlignment="1">
      <alignment horizontal="right" vertical="center"/>
    </xf>
    <xf numFmtId="4" fontId="174" fillId="0" borderId="0" xfId="0" applyNumberFormat="1" applyFont="1" applyFill="1" applyBorder="1" applyAlignment="1">
      <alignment horizontal="center" vertical="center"/>
    </xf>
    <xf numFmtId="197" fontId="174" fillId="0" borderId="4" xfId="1" applyNumberFormat="1" applyFont="1" applyFill="1" applyBorder="1" applyAlignment="1">
      <alignment horizontal="center" vertical="center"/>
    </xf>
    <xf numFmtId="164" fontId="174" fillId="0" borderId="4" xfId="1" applyNumberFormat="1" applyFont="1" applyFill="1" applyBorder="1" applyAlignment="1">
      <alignment horizontal="center" vertical="center"/>
    </xf>
    <xf numFmtId="9" fontId="174" fillId="0" borderId="4" xfId="2" applyNumberFormat="1" applyFont="1" applyFill="1" applyBorder="1" applyAlignment="1">
      <alignment horizontal="center" vertical="center" wrapText="1"/>
    </xf>
    <xf numFmtId="197" fontId="174" fillId="0" borderId="0" xfId="1" applyNumberFormat="1" applyFont="1" applyFill="1" applyBorder="1" applyAlignment="1">
      <alignment horizontal="center" vertical="center" wrapText="1"/>
    </xf>
    <xf numFmtId="181" fontId="174" fillId="0" borderId="0" xfId="1" applyNumberFormat="1" applyFont="1" applyFill="1" applyBorder="1" applyAlignment="1">
      <alignment horizontal="center" vertical="center"/>
    </xf>
    <xf numFmtId="43" fontId="174" fillId="0" borderId="0" xfId="1" applyNumberFormat="1" applyFont="1" applyFill="1" applyBorder="1" applyAlignment="1">
      <alignment horizontal="center" vertical="center" wrapText="1"/>
    </xf>
    <xf numFmtId="197" fontId="166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65" fillId="0" borderId="1" xfId="28" applyFont="1" applyFill="1" applyBorder="1" applyAlignment="1">
      <alignment horizontal="center" vertical="center" wrapText="1"/>
    </xf>
    <xf numFmtId="43" fontId="174" fillId="0" borderId="1" xfId="1" applyFont="1" applyFill="1" applyBorder="1" applyAlignment="1">
      <alignment horizontal="center" vertical="center"/>
    </xf>
    <xf numFmtId="0" fontId="169" fillId="0" borderId="1" xfId="0" applyFont="1" applyFill="1" applyBorder="1" applyAlignment="1">
      <alignment horizontal="center" vertical="center" wrapText="1"/>
    </xf>
    <xf numFmtId="1" fontId="169" fillId="0" borderId="1" xfId="0" applyNumberFormat="1" applyFont="1" applyFill="1" applyBorder="1" applyAlignment="1">
      <alignment horizontal="center" vertical="center" wrapText="1"/>
    </xf>
    <xf numFmtId="198" fontId="169" fillId="0" borderId="1" xfId="0" applyNumberFormat="1" applyFont="1" applyFill="1" applyBorder="1" applyAlignment="1">
      <alignment horizontal="center" vertical="center" wrapText="1"/>
    </xf>
    <xf numFmtId="197" fontId="169" fillId="0" borderId="1" xfId="0" applyNumberFormat="1" applyFont="1" applyFill="1" applyBorder="1" applyAlignment="1">
      <alignment horizontal="center" vertical="center" wrapText="1"/>
    </xf>
    <xf numFmtId="0" fontId="165" fillId="0" borderId="1" xfId="28" applyFont="1" applyFill="1" applyBorder="1" applyAlignment="1">
      <alignment horizontal="left" vertical="center" wrapText="1"/>
    </xf>
    <xf numFmtId="197" fontId="166" fillId="0" borderId="0" xfId="2" applyNumberFormat="1" applyFont="1" applyFill="1" applyAlignment="1">
      <alignment vertical="center"/>
    </xf>
    <xf numFmtId="0" fontId="166" fillId="0" borderId="0" xfId="35080" applyFont="1" applyFill="1" applyBorder="1" applyAlignment="1">
      <alignment horizontal="center" vertical="center" wrapText="1"/>
    </xf>
    <xf numFmtId="0" fontId="174" fillId="0" borderId="0" xfId="0" applyFont="1" applyFill="1" applyBorder="1" applyAlignment="1">
      <alignment horizontal="center" vertical="center"/>
    </xf>
    <xf numFmtId="43" fontId="174" fillId="0" borderId="1" xfId="1" applyNumberFormat="1" applyFont="1" applyFill="1" applyBorder="1" applyAlignment="1">
      <alignment vertical="center"/>
    </xf>
    <xf numFmtId="0" fontId="174" fillId="0" borderId="1" xfId="0" applyFont="1" applyFill="1" applyBorder="1" applyAlignment="1">
      <alignment vertical="center"/>
    </xf>
    <xf numFmtId="43" fontId="166" fillId="0" borderId="1" xfId="1" applyFont="1" applyFill="1" applyBorder="1" applyAlignment="1">
      <alignment vertical="center"/>
    </xf>
    <xf numFmtId="166" fontId="166" fillId="0" borderId="0" xfId="0" applyNumberFormat="1" applyFont="1" applyFill="1" applyAlignment="1">
      <alignment vertical="center"/>
    </xf>
    <xf numFmtId="9" fontId="166" fillId="0" borderId="1" xfId="2" applyFont="1" applyFill="1" applyBorder="1" applyAlignment="1">
      <alignment horizontal="center" vertical="center" wrapText="1"/>
    </xf>
    <xf numFmtId="9" fontId="174" fillId="0" borderId="1" xfId="0" applyNumberFormat="1" applyFont="1" applyFill="1" applyBorder="1" applyAlignment="1">
      <alignment horizontal="center" vertical="center" wrapText="1"/>
    </xf>
    <xf numFmtId="197" fontId="174" fillId="0" borderId="4" xfId="1" applyNumberFormat="1" applyFont="1" applyFill="1" applyBorder="1" applyAlignment="1">
      <alignment horizontal="right" vertical="center" wrapText="1"/>
    </xf>
    <xf numFmtId="0" fontId="163" fillId="0" borderId="45" xfId="35134" applyFont="1" applyBorder="1" applyAlignment="1">
      <alignment wrapText="1"/>
    </xf>
    <xf numFmtId="0" fontId="163" fillId="0" borderId="45" xfId="35134" applyFont="1" applyBorder="1" applyAlignment="1">
      <alignment horizontal="right" wrapText="1"/>
    </xf>
    <xf numFmtId="43" fontId="163" fillId="0" borderId="45" xfId="1" applyFont="1" applyFill="1" applyBorder="1" applyAlignment="1">
      <alignment horizontal="right" wrapText="1"/>
    </xf>
    <xf numFmtId="197" fontId="227" fillId="0" borderId="0" xfId="0" applyNumberFormat="1" applyFont="1" applyFill="1" applyAlignment="1">
      <alignment horizontal="center" vertical="center"/>
    </xf>
    <xf numFmtId="197" fontId="227" fillId="0" borderId="0" xfId="0" applyNumberFormat="1" applyFont="1" applyFill="1" applyAlignment="1">
      <alignment vertical="center"/>
    </xf>
    <xf numFmtId="0" fontId="227" fillId="0" borderId="0" xfId="0" applyFont="1" applyFill="1" applyAlignment="1">
      <alignment horizontal="left" vertical="center"/>
    </xf>
    <xf numFmtId="4" fontId="227" fillId="0" borderId="0" xfId="0" applyNumberFormat="1" applyFont="1" applyFill="1" applyBorder="1" applyAlignment="1">
      <alignment horizontal="center" vertical="center"/>
    </xf>
    <xf numFmtId="43" fontId="227" fillId="0" borderId="0" xfId="1" applyFont="1" applyFill="1" applyBorder="1" applyAlignment="1">
      <alignment vertical="center"/>
    </xf>
    <xf numFmtId="166" fontId="227" fillId="0" borderId="0" xfId="0" applyNumberFormat="1" applyFont="1" applyFill="1" applyBorder="1" applyAlignment="1">
      <alignment vertical="center"/>
    </xf>
    <xf numFmtId="4" fontId="227" fillId="0" borderId="0" xfId="0" applyNumberFormat="1" applyFont="1" applyFill="1" applyBorder="1" applyAlignment="1">
      <alignment vertical="center"/>
    </xf>
    <xf numFmtId="0" fontId="161" fillId="2" borderId="0" xfId="0" applyFont="1" applyFill="1" applyBorder="1" applyAlignment="1">
      <alignment vertical="center"/>
    </xf>
    <xf numFmtId="0" fontId="200" fillId="2" borderId="0" xfId="0" applyFont="1" applyFill="1" applyBorder="1" applyAlignment="1">
      <alignment vertical="center"/>
    </xf>
    <xf numFmtId="0" fontId="166" fillId="2" borderId="0" xfId="0" applyFont="1" applyFill="1" applyBorder="1" applyAlignment="1">
      <alignment vertical="center"/>
    </xf>
    <xf numFmtId="17" fontId="174" fillId="2" borderId="0" xfId="0" applyNumberFormat="1" applyFont="1" applyFill="1" applyBorder="1" applyAlignment="1">
      <alignment vertical="center" wrapText="1"/>
    </xf>
    <xf numFmtId="0" fontId="200" fillId="2" borderId="0" xfId="35074" applyFont="1" applyFill="1" applyBorder="1" applyAlignment="1">
      <alignment vertical="center"/>
    </xf>
    <xf numFmtId="0" fontId="200" fillId="2" borderId="0" xfId="0" applyFont="1" applyFill="1" applyBorder="1" applyAlignment="1">
      <alignment horizontal="center" vertical="center"/>
    </xf>
    <xf numFmtId="0" fontId="174" fillId="2" borderId="0" xfId="0" applyFont="1" applyFill="1" applyBorder="1" applyAlignment="1">
      <alignment horizontal="center" vertical="center"/>
    </xf>
    <xf numFmtId="0" fontId="161" fillId="2" borderId="0" xfId="35074" applyFont="1" applyFill="1" applyBorder="1" applyAlignment="1">
      <alignment vertical="center"/>
    </xf>
    <xf numFmtId="168" fontId="161" fillId="2" borderId="0" xfId="1" applyNumberFormat="1" applyFont="1" applyFill="1" applyBorder="1" applyAlignment="1">
      <alignment horizontal="center" vertical="center"/>
    </xf>
    <xf numFmtId="170" fontId="161" fillId="2" borderId="0" xfId="0" applyNumberFormat="1" applyFont="1" applyFill="1" applyBorder="1" applyAlignment="1">
      <alignment vertical="center"/>
    </xf>
    <xf numFmtId="168" fontId="166" fillId="2" borderId="0" xfId="1" applyNumberFormat="1" applyFont="1" applyFill="1" applyBorder="1" applyAlignment="1">
      <alignment horizontal="center" vertical="center"/>
    </xf>
    <xf numFmtId="170" fontId="166" fillId="2" borderId="0" xfId="0" applyNumberFormat="1" applyFont="1" applyFill="1" applyBorder="1" applyAlignment="1">
      <alignment vertical="center"/>
    </xf>
    <xf numFmtId="175" fontId="200" fillId="2" borderId="0" xfId="0" applyNumberFormat="1" applyFont="1" applyFill="1" applyBorder="1" applyAlignment="1">
      <alignment horizontal="center" vertical="center"/>
    </xf>
    <xf numFmtId="168" fontId="200" fillId="2" borderId="0" xfId="1" applyNumberFormat="1" applyFont="1" applyFill="1" applyBorder="1" applyAlignment="1">
      <alignment horizontal="center" vertical="center"/>
    </xf>
    <xf numFmtId="173" fontId="161" fillId="2" borderId="0" xfId="0" applyNumberFormat="1" applyFont="1" applyFill="1" applyBorder="1" applyAlignment="1">
      <alignment vertical="center"/>
    </xf>
    <xf numFmtId="168" fontId="174" fillId="2" borderId="0" xfId="1" applyNumberFormat="1" applyFont="1" applyFill="1" applyBorder="1" applyAlignment="1">
      <alignment horizontal="left" vertical="center"/>
    </xf>
    <xf numFmtId="173" fontId="166" fillId="2" borderId="0" xfId="0" applyNumberFormat="1" applyFont="1" applyFill="1" applyBorder="1" applyAlignment="1">
      <alignment vertical="center"/>
    </xf>
    <xf numFmtId="167" fontId="166" fillId="2" borderId="0" xfId="1" applyNumberFormat="1" applyFont="1" applyFill="1" applyBorder="1" applyAlignment="1">
      <alignment vertical="center"/>
    </xf>
    <xf numFmtId="1" fontId="166" fillId="2" borderId="0" xfId="0" applyNumberFormat="1" applyFont="1" applyFill="1" applyBorder="1" applyAlignment="1">
      <alignment vertical="center"/>
    </xf>
    <xf numFmtId="0" fontId="242" fillId="27" borderId="44" xfId="44029" applyFont="1" applyFill="1" applyBorder="1" applyAlignment="1">
      <alignment horizontal="center"/>
    </xf>
    <xf numFmtId="0" fontId="163" fillId="27" borderId="44" xfId="44033" applyFont="1" applyFill="1" applyBorder="1" applyAlignment="1">
      <alignment horizontal="center"/>
    </xf>
    <xf numFmtId="0" fontId="163" fillId="0" borderId="47" xfId="44033" applyFont="1" applyFill="1" applyBorder="1" applyAlignment="1">
      <alignment wrapText="1"/>
    </xf>
    <xf numFmtId="0" fontId="163" fillId="0" borderId="47" xfId="44033" applyFont="1" applyFill="1" applyBorder="1" applyAlignment="1">
      <alignment horizontal="right" wrapText="1"/>
    </xf>
    <xf numFmtId="4" fontId="163" fillId="0" borderId="47" xfId="44033" applyNumberFormat="1" applyFont="1" applyFill="1" applyBorder="1" applyAlignment="1">
      <alignment horizontal="right" wrapText="1"/>
    </xf>
    <xf numFmtId="0" fontId="242" fillId="27" borderId="44" xfId="44034" applyFont="1" applyFill="1" applyBorder="1" applyAlignment="1">
      <alignment horizontal="center"/>
    </xf>
    <xf numFmtId="0" fontId="242" fillId="0" borderId="47" xfId="44034" applyFont="1" applyFill="1" applyBorder="1" applyAlignment="1">
      <alignment wrapText="1"/>
    </xf>
    <xf numFmtId="0" fontId="242" fillId="0" borderId="47" xfId="44034" applyFont="1" applyFill="1" applyBorder="1" applyAlignment="1">
      <alignment horizontal="right" wrapText="1"/>
    </xf>
    <xf numFmtId="4" fontId="242" fillId="0" borderId="47" xfId="44034" applyNumberFormat="1" applyFont="1" applyFill="1" applyBorder="1" applyAlignment="1">
      <alignment horizontal="right" wrapText="1"/>
    </xf>
    <xf numFmtId="0" fontId="242" fillId="29" borderId="47" xfId="35106" applyFont="1" applyFill="1" applyBorder="1" applyAlignment="1">
      <alignment horizontal="right" wrapText="1"/>
    </xf>
    <xf numFmtId="0" fontId="242" fillId="29" borderId="47" xfId="35106" applyFont="1" applyFill="1" applyBorder="1" applyAlignment="1">
      <alignment wrapText="1"/>
    </xf>
    <xf numFmtId="0" fontId="0" fillId="29" borderId="0" xfId="0" applyFill="1"/>
    <xf numFmtId="0" fontId="57" fillId="0" borderId="0" xfId="35093" applyFill="1"/>
    <xf numFmtId="0" fontId="161" fillId="0" borderId="0" xfId="0" applyFont="1" applyFill="1" applyAlignment="1">
      <alignment horizontal="center" vertical="center" wrapText="1"/>
    </xf>
    <xf numFmtId="0" fontId="203" fillId="0" borderId="0" xfId="35060" applyFill="1"/>
    <xf numFmtId="0" fontId="203" fillId="0" borderId="18" xfId="35060" applyBorder="1"/>
    <xf numFmtId="0" fontId="168" fillId="0" borderId="1" xfId="0" applyFont="1" applyFill="1" applyBorder="1" applyAlignment="1">
      <alignment horizontal="center" vertical="center" wrapText="1"/>
    </xf>
    <xf numFmtId="0" fontId="167" fillId="0" borderId="0" xfId="0" applyFont="1" applyFill="1" applyAlignment="1">
      <alignment horizontal="center" vertical="center"/>
    </xf>
    <xf numFmtId="0" fontId="168" fillId="0" borderId="20" xfId="0" applyFont="1" applyFill="1" applyBorder="1" applyAlignment="1">
      <alignment horizontal="center" vertical="center"/>
    </xf>
    <xf numFmtId="0" fontId="168" fillId="0" borderId="20" xfId="79" applyFont="1" applyFill="1" applyBorder="1" applyAlignment="1">
      <alignment horizontal="center" vertical="center"/>
    </xf>
    <xf numFmtId="1" fontId="167" fillId="0" borderId="0" xfId="0" applyNumberFormat="1" applyFont="1" applyFill="1" applyBorder="1" applyAlignment="1">
      <alignment horizontal="center" vertical="center"/>
    </xf>
    <xf numFmtId="1" fontId="167" fillId="0" borderId="0" xfId="0" applyNumberFormat="1" applyFont="1" applyFill="1" applyBorder="1" applyAlignment="1">
      <alignment horizontal="center" vertical="center" wrapText="1"/>
    </xf>
    <xf numFmtId="203" fontId="167" fillId="0" borderId="0" xfId="0" applyNumberFormat="1" applyFont="1" applyFill="1" applyBorder="1" applyAlignment="1">
      <alignment horizontal="center" vertical="center"/>
    </xf>
    <xf numFmtId="169" fontId="167" fillId="0" borderId="0" xfId="0" applyNumberFormat="1" applyFont="1" applyFill="1" applyBorder="1" applyAlignment="1">
      <alignment horizontal="center" vertical="center"/>
    </xf>
    <xf numFmtId="197" fontId="168" fillId="0" borderId="20" xfId="7" applyNumberFormat="1" applyFont="1" applyFill="1" applyBorder="1" applyAlignment="1">
      <alignment horizontal="center" vertical="center" wrapText="1"/>
    </xf>
    <xf numFmtId="171" fontId="167" fillId="0" borderId="0" xfId="2" applyNumberFormat="1" applyFont="1" applyFill="1" applyAlignment="1">
      <alignment vertical="center"/>
    </xf>
    <xf numFmtId="9" fontId="167" fillId="0" borderId="0" xfId="2" applyFont="1" applyFill="1" applyAlignment="1">
      <alignment horizontal="center" vertical="center"/>
    </xf>
    <xf numFmtId="0" fontId="167" fillId="0" borderId="0" xfId="79" applyFont="1" applyFill="1" applyAlignment="1">
      <alignment horizontal="left" vertical="center"/>
    </xf>
    <xf numFmtId="191" fontId="167" fillId="0" borderId="0" xfId="79" applyNumberFormat="1" applyFont="1" applyFill="1" applyAlignment="1">
      <alignment horizontal="center" vertical="center"/>
    </xf>
    <xf numFmtId="0" fontId="167" fillId="0" borderId="0" xfId="0" applyFont="1" applyFill="1" applyBorder="1" applyAlignment="1">
      <alignment horizontal="center" vertical="center" wrapText="1"/>
    </xf>
    <xf numFmtId="188" fontId="167" fillId="0" borderId="0" xfId="0" applyNumberFormat="1" applyFont="1" applyFill="1" applyBorder="1" applyAlignment="1">
      <alignment horizontal="center" vertical="center" wrapText="1"/>
    </xf>
    <xf numFmtId="0" fontId="165" fillId="0" borderId="21" xfId="35092" applyFont="1" applyFill="1" applyBorder="1" applyAlignment="1">
      <alignment horizontal="center" vertical="center" wrapText="1"/>
    </xf>
    <xf numFmtId="0" fontId="165" fillId="0" borderId="6" xfId="35092" applyFont="1" applyFill="1" applyBorder="1" applyAlignment="1">
      <alignment horizontal="center" vertical="center" wrapText="1"/>
    </xf>
    <xf numFmtId="0" fontId="224" fillId="31" borderId="1" xfId="0" applyFont="1" applyFill="1" applyBorder="1" applyAlignment="1">
      <alignment horizontal="center" vertical="center" wrapText="1"/>
    </xf>
    <xf numFmtId="0" fontId="174" fillId="0" borderId="0" xfId="0" applyFont="1" applyFill="1" applyAlignment="1">
      <alignment horizontal="left" vertical="center" wrapText="1"/>
    </xf>
    <xf numFmtId="0" fontId="175" fillId="0" borderId="1" xfId="6" applyFont="1" applyFill="1" applyBorder="1" applyAlignment="1">
      <alignment horizontal="center" vertical="center" wrapText="1"/>
    </xf>
    <xf numFmtId="1" fontId="175" fillId="0" borderId="20" xfId="6" applyNumberFormat="1" applyFont="1" applyFill="1" applyBorder="1" applyAlignment="1">
      <alignment horizontal="center" vertical="center" wrapText="1"/>
    </xf>
    <xf numFmtId="1" fontId="175" fillId="0" borderId="3" xfId="6" applyNumberFormat="1" applyFont="1" applyFill="1" applyBorder="1" applyAlignment="1">
      <alignment horizontal="center" vertical="center" wrapText="1"/>
    </xf>
    <xf numFmtId="1" fontId="213" fillId="0" borderId="20" xfId="6" applyNumberFormat="1" applyFont="1" applyFill="1" applyBorder="1" applyAlignment="1">
      <alignment horizontal="left" vertical="center" wrapText="1"/>
    </xf>
    <xf numFmtId="1" fontId="213" fillId="0" borderId="3" xfId="6" applyNumberFormat="1" applyFont="1" applyFill="1" applyBorder="1" applyAlignment="1">
      <alignment horizontal="left" vertical="center" wrapText="1"/>
    </xf>
    <xf numFmtId="0" fontId="174" fillId="0" borderId="0" xfId="0" applyFont="1" applyFill="1" applyAlignment="1">
      <alignment horizontal="center" vertical="center"/>
    </xf>
    <xf numFmtId="0" fontId="174" fillId="0" borderId="0" xfId="0" applyFont="1" applyFill="1" applyAlignment="1">
      <alignment horizontal="left" vertical="center"/>
    </xf>
    <xf numFmtId="0" fontId="200" fillId="0" borderId="0" xfId="0" applyFont="1" applyFill="1" applyAlignment="1">
      <alignment horizontal="left" vertical="center" wrapText="1"/>
    </xf>
    <xf numFmtId="0" fontId="200" fillId="0" borderId="1" xfId="14" applyFont="1" applyFill="1" applyBorder="1" applyAlignment="1">
      <alignment horizontal="center" vertical="center" wrapText="1"/>
    </xf>
    <xf numFmtId="0" fontId="200" fillId="0" borderId="1" xfId="0" applyFont="1" applyFill="1" applyBorder="1" applyAlignment="1">
      <alignment horizontal="center" vertical="center" wrapText="1"/>
    </xf>
    <xf numFmtId="0" fontId="198" fillId="0" borderId="0" xfId="6" applyFont="1" applyFill="1" applyBorder="1" applyAlignment="1">
      <alignment horizontal="left" vertical="center" wrapText="1"/>
    </xf>
    <xf numFmtId="0" fontId="198" fillId="0" borderId="0" xfId="6" applyFont="1" applyFill="1" applyBorder="1" applyAlignment="1">
      <alignment horizontal="justify" vertical="center" wrapText="1"/>
    </xf>
    <xf numFmtId="1" fontId="213" fillId="0" borderId="27" xfId="6" applyNumberFormat="1" applyFont="1" applyFill="1" applyBorder="1" applyAlignment="1">
      <alignment horizontal="left" vertical="justify" wrapText="1"/>
    </xf>
    <xf numFmtId="1" fontId="213" fillId="0" borderId="3" xfId="6" applyNumberFormat="1" applyFont="1" applyFill="1" applyBorder="1" applyAlignment="1">
      <alignment horizontal="left" vertical="justify" wrapText="1"/>
    </xf>
    <xf numFmtId="0" fontId="201" fillId="2" borderId="0" xfId="28" applyFont="1" applyFill="1" applyBorder="1" applyAlignment="1">
      <alignment horizontal="center" vertical="center" wrapText="1"/>
    </xf>
    <xf numFmtId="0" fontId="175" fillId="0" borderId="0" xfId="28" applyFont="1" applyFill="1" applyBorder="1" applyAlignment="1">
      <alignment horizontal="center" vertical="center" wrapText="1"/>
    </xf>
    <xf numFmtId="0" fontId="222" fillId="2" borderId="0" xfId="28" applyFont="1" applyFill="1" applyBorder="1" applyAlignment="1">
      <alignment horizontal="center" vertical="center" wrapText="1"/>
    </xf>
    <xf numFmtId="49" fontId="200" fillId="0" borderId="1" xfId="0" applyNumberFormat="1" applyFont="1" applyFill="1" applyBorder="1" applyAlignment="1">
      <alignment horizontal="center" vertical="center" wrapText="1"/>
    </xf>
    <xf numFmtId="0" fontId="200" fillId="32" borderId="1" xfId="0" applyFont="1" applyFill="1" applyBorder="1" applyAlignment="1">
      <alignment horizontal="center" vertical="center"/>
    </xf>
    <xf numFmtId="0" fontId="174" fillId="0" borderId="0" xfId="0" applyFont="1" applyFill="1" applyBorder="1" applyAlignment="1">
      <alignment horizontal="center" vertical="center"/>
    </xf>
    <xf numFmtId="49" fontId="168" fillId="0" borderId="0" xfId="0" applyNumberFormat="1" applyFont="1" applyFill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 wrapText="1"/>
    </xf>
    <xf numFmtId="17" fontId="174" fillId="0" borderId="1" xfId="0" applyNumberFormat="1" applyFont="1" applyFill="1" applyBorder="1" applyAlignment="1">
      <alignment horizontal="center" vertical="center" wrapText="1"/>
    </xf>
    <xf numFmtId="0" fontId="166" fillId="0" borderId="1" xfId="0" applyFont="1" applyFill="1" applyBorder="1" applyAlignment="1">
      <alignment horizontal="center" vertical="center" wrapText="1"/>
    </xf>
    <xf numFmtId="0" fontId="216" fillId="0" borderId="0" xfId="0" applyFont="1" applyFill="1" applyAlignment="1">
      <alignment horizontal="left" vertical="center" wrapText="1"/>
    </xf>
    <xf numFmtId="0" fontId="174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98" fillId="0" borderId="22" xfId="0" applyFont="1" applyFill="1" applyBorder="1" applyAlignment="1">
      <alignment horizontal="justify" vertical="center" wrapText="1"/>
    </xf>
    <xf numFmtId="0" fontId="198" fillId="0" borderId="0" xfId="0" applyFont="1" applyFill="1" applyBorder="1" applyAlignment="1">
      <alignment horizontal="justify" vertical="center" wrapText="1"/>
    </xf>
    <xf numFmtId="0" fontId="198" fillId="0" borderId="22" xfId="0" applyFont="1" applyFill="1" applyBorder="1" applyAlignment="1">
      <alignment horizontal="left" vertical="center" wrapText="1"/>
    </xf>
    <xf numFmtId="0" fontId="198" fillId="0" borderId="0" xfId="0" applyFont="1" applyFill="1" applyBorder="1" applyAlignment="1">
      <alignment horizontal="left" vertical="center" wrapText="1"/>
    </xf>
    <xf numFmtId="0" fontId="168" fillId="0" borderId="0" xfId="0" applyFont="1" applyFill="1" applyAlignment="1">
      <alignment horizontal="left" vertical="center" wrapText="1"/>
    </xf>
    <xf numFmtId="0" fontId="174" fillId="0" borderId="7" xfId="0" applyFont="1" applyFill="1" applyBorder="1" applyAlignment="1">
      <alignment horizontal="center" vertical="center"/>
    </xf>
    <xf numFmtId="0" fontId="174" fillId="0" borderId="3" xfId="0" applyFont="1" applyFill="1" applyBorder="1" applyAlignment="1">
      <alignment horizontal="center" vertical="center"/>
    </xf>
    <xf numFmtId="0" fontId="168" fillId="0" borderId="46" xfId="0" applyFont="1" applyFill="1" applyBorder="1" applyAlignment="1">
      <alignment horizontal="center" vertical="center" wrapText="1"/>
    </xf>
    <xf numFmtId="0" fontId="168" fillId="0" borderId="6" xfId="0" applyFont="1" applyFill="1" applyBorder="1" applyAlignment="1">
      <alignment horizontal="center" vertical="center" wrapText="1"/>
    </xf>
    <xf numFmtId="0" fontId="168" fillId="0" borderId="1" xfId="0" applyFont="1" applyFill="1" applyBorder="1" applyAlignment="1">
      <alignment horizontal="center" vertical="center" wrapText="1"/>
    </xf>
    <xf numFmtId="49" fontId="174" fillId="0" borderId="25" xfId="0" applyNumberFormat="1" applyFont="1" applyFill="1" applyBorder="1" applyAlignment="1">
      <alignment horizontal="center" vertical="center" wrapText="1"/>
    </xf>
    <xf numFmtId="0" fontId="174" fillId="0" borderId="7" xfId="0" applyFont="1" applyFill="1" applyBorder="1" applyAlignment="1">
      <alignment horizontal="center" vertical="center" wrapText="1"/>
    </xf>
    <xf numFmtId="0" fontId="174" fillId="0" borderId="3" xfId="0" applyFont="1" applyFill="1" applyBorder="1" applyAlignment="1">
      <alignment horizontal="center" vertical="center" wrapText="1"/>
    </xf>
    <xf numFmtId="0" fontId="174" fillId="0" borderId="7" xfId="0" applyFont="1" applyFill="1" applyBorder="1" applyAlignment="1">
      <alignment horizontal="center" vertical="top" wrapText="1"/>
    </xf>
    <xf numFmtId="0" fontId="174" fillId="0" borderId="3" xfId="0" applyFont="1" applyFill="1" applyBorder="1" applyAlignment="1">
      <alignment horizontal="center" vertical="top" wrapText="1"/>
    </xf>
    <xf numFmtId="49" fontId="169" fillId="0" borderId="25" xfId="0" applyNumberFormat="1" applyFont="1" applyFill="1" applyBorder="1" applyAlignment="1">
      <alignment horizontal="center" vertical="center" wrapText="1"/>
    </xf>
    <xf numFmtId="49" fontId="174" fillId="0" borderId="7" xfId="0" applyNumberFormat="1" applyFont="1" applyFill="1" applyBorder="1" applyAlignment="1">
      <alignment horizontal="center" vertical="center" wrapText="1"/>
    </xf>
    <xf numFmtId="49" fontId="174" fillId="0" borderId="27" xfId="0" applyNumberFormat="1" applyFont="1" applyFill="1" applyBorder="1" applyAlignment="1">
      <alignment horizontal="center" vertical="center" wrapText="1"/>
    </xf>
    <xf numFmtId="49" fontId="174" fillId="0" borderId="3" xfId="0" applyNumberFormat="1" applyFont="1" applyFill="1" applyBorder="1" applyAlignment="1">
      <alignment horizontal="center" vertical="center" wrapText="1"/>
    </xf>
    <xf numFmtId="0" fontId="174" fillId="0" borderId="20" xfId="0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161" fillId="0" borderId="20" xfId="0" applyFont="1" applyFill="1" applyBorder="1" applyAlignment="1">
      <alignment horizontal="center" wrapText="1"/>
    </xf>
    <xf numFmtId="0" fontId="161" fillId="0" borderId="3" xfId="0" applyFont="1" applyFill="1" applyBorder="1" applyAlignment="1">
      <alignment horizontal="center" wrapText="1"/>
    </xf>
    <xf numFmtId="0" fontId="166" fillId="0" borderId="0" xfId="35080" applyFont="1" applyFill="1" applyBorder="1" applyAlignment="1">
      <alignment horizontal="center" vertical="center" wrapText="1"/>
    </xf>
    <xf numFmtId="0" fontId="161" fillId="0" borderId="0" xfId="35080" applyFont="1" applyFill="1" applyBorder="1" applyAlignment="1">
      <alignment horizontal="center" vertical="center"/>
    </xf>
    <xf numFmtId="17" fontId="174" fillId="0" borderId="7" xfId="0" applyNumberFormat="1" applyFont="1" applyFill="1" applyBorder="1" applyAlignment="1">
      <alignment horizontal="center" vertical="center" wrapText="1"/>
    </xf>
    <xf numFmtId="17" fontId="174" fillId="0" borderId="3" xfId="0" applyNumberFormat="1" applyFont="1" applyFill="1" applyBorder="1" applyAlignment="1">
      <alignment horizontal="center" vertical="center" wrapText="1"/>
    </xf>
    <xf numFmtId="43" fontId="174" fillId="0" borderId="7" xfId="1" applyNumberFormat="1" applyFont="1" applyFill="1" applyBorder="1" applyAlignment="1">
      <alignment horizontal="center" vertical="center"/>
    </xf>
    <xf numFmtId="43" fontId="174" fillId="0" borderId="3" xfId="1" applyNumberFormat="1" applyFont="1" applyFill="1" applyBorder="1" applyAlignment="1">
      <alignment horizontal="center" vertical="center"/>
    </xf>
    <xf numFmtId="43" fontId="174" fillId="0" borderId="7" xfId="1" applyNumberFormat="1" applyFont="1" applyFill="1" applyBorder="1" applyAlignment="1">
      <alignment horizontal="center" vertical="center" wrapText="1"/>
    </xf>
    <xf numFmtId="43" fontId="174" fillId="0" borderId="3" xfId="1" applyNumberFormat="1" applyFont="1" applyFill="1" applyBorder="1" applyAlignment="1">
      <alignment horizontal="center" vertical="center" wrapText="1"/>
    </xf>
  </cellXfs>
  <cellStyles count="44044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4" xfId="47" xr:uid="{00000000-0005-0000-0000-0000204D0000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FF3399"/>
      <color rgb="FF33CC33"/>
      <color rgb="FFCC3300"/>
      <color rgb="FF336699"/>
      <color rgb="FF9CBC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3</c:v>
                </c:pt>
                <c:pt idx="1">
                  <c:v>5</c:v>
                </c:pt>
                <c:pt idx="2">
                  <c:v>84</c:v>
                </c:pt>
                <c:pt idx="3">
                  <c:v>2</c:v>
                </c:pt>
                <c:pt idx="4">
                  <c:v>12</c:v>
                </c:pt>
                <c:pt idx="5">
                  <c:v>5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82</c:v>
                </c:pt>
                <c:pt idx="1">
                  <c:v>82</c:v>
                </c:pt>
                <c:pt idx="2">
                  <c:v>176</c:v>
                </c:pt>
                <c:pt idx="3">
                  <c:v>40</c:v>
                </c:pt>
                <c:pt idx="4">
                  <c:v>137</c:v>
                </c:pt>
                <c:pt idx="5">
                  <c:v>71</c:v>
                </c:pt>
                <c:pt idx="6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106</c:v>
                </c:pt>
                <c:pt idx="1">
                  <c:v>397</c:v>
                </c:pt>
                <c:pt idx="2">
                  <c:v>128</c:v>
                </c:pt>
                <c:pt idx="3">
                  <c:v>41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2020'!$B$154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2020'!$B$157:$B$160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2020'!$C$157:$C$160</c:f>
              <c:numCache>
                <c:formatCode>General</c:formatCode>
                <c:ptCount val="4"/>
                <c:pt idx="0">
                  <c:v>384</c:v>
                </c:pt>
                <c:pt idx="1">
                  <c:v>238</c:v>
                </c:pt>
                <c:pt idx="2">
                  <c:v>60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2020'!$C$215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2020'!$B$216:$B$324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2020'!$C$216:$C$324</c:f>
              <c:numCache>
                <c:formatCode>#,##0\ \ \ ;[Red]\(#,##0\)</c:formatCode>
                <c:ptCount val="1"/>
                <c:pt idx="0">
                  <c:v>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Enero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2020'!$E$338</c:f>
              <c:strCache>
                <c:ptCount val="1"/>
                <c:pt idx="0">
                  <c:v>Formalizados Enero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2020'!$E$340:$E$341</c:f>
              <c:numCache>
                <c:formatCode>#,##0\ \ \ ;[Red]\(#,##0\)</c:formatCode>
                <c:ptCount val="2"/>
                <c:pt idx="0">
                  <c:v>618</c:v>
                </c:pt>
                <c:pt idx="1">
                  <c:v>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2020'!$C$338</c:f>
              <c:strCache>
                <c:ptCount val="1"/>
                <c:pt idx="0">
                  <c:v>Formalizados Enero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2020'!$C$340:$C$341</c:f>
              <c:numCache>
                <c:formatCode>#,##0\ \ \ ;[Red]\(#,##0\)</c:formatCode>
                <c:ptCount val="2"/>
                <c:pt idx="0">
                  <c:v>567</c:v>
                </c:pt>
                <c:pt idx="1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Enero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21534303357711354"/>
          <c:y val="4.362473347547974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2020'!$C$338:$D$338</c:f>
              <c:strCache>
                <c:ptCount val="1"/>
                <c:pt idx="0">
                  <c:v>Formalizados Enero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2020'!$D$340:$D$341</c:f>
              <c:numCache>
                <c:formatCode>"¢"#,##0.00\ \ ;[Red]\("¢"#,##0.00\)</c:formatCode>
                <c:ptCount val="2"/>
                <c:pt idx="0">
                  <c:v>7.2150670194003528</c:v>
                </c:pt>
                <c:pt idx="1">
                  <c:v>24.756433167739132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2020'!$E$338:$F$338</c:f>
              <c:strCache>
                <c:ptCount val="1"/>
                <c:pt idx="0">
                  <c:v>Formalizados Enero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2020'!$F$340:$F$341</c:f>
              <c:numCache>
                <c:formatCode>"¢"#,##0.00\ \ ;[Red]\("¢"#,##0.00\)</c:formatCode>
                <c:ptCount val="2"/>
                <c:pt idx="0">
                  <c:v>7.1267152103559877</c:v>
                </c:pt>
                <c:pt idx="1">
                  <c:v>16.784531658115185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2020'!$B$407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2020'!$B$410:$B$421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2020'!$C$410:$C$421</c:f>
              <c:numCache>
                <c:formatCode>General</c:formatCode>
                <c:ptCount val="1"/>
                <c:pt idx="0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2020'!$C$434:$D$434</c:f>
              <c:strCache>
                <c:ptCount val="1"/>
                <c:pt idx="0">
                  <c:v>EMITIDOS DEL 01/01/2020AL 31/01/2020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2020'!$C$436:$C$460</c:f>
              <c:numCache>
                <c:formatCode>0</c:formatCode>
                <c:ptCount val="25"/>
                <c:pt idx="0">
                  <c:v>140</c:v>
                </c:pt>
                <c:pt idx="1">
                  <c:v>70</c:v>
                </c:pt>
                <c:pt idx="2">
                  <c:v>7</c:v>
                </c:pt>
                <c:pt idx="3">
                  <c:v>1</c:v>
                </c:pt>
                <c:pt idx="4">
                  <c:v>1</c:v>
                </c:pt>
                <c:pt idx="5">
                  <c:v>46</c:v>
                </c:pt>
                <c:pt idx="6">
                  <c:v>1</c:v>
                </c:pt>
                <c:pt idx="7">
                  <c:v>62</c:v>
                </c:pt>
                <c:pt idx="8">
                  <c:v>39</c:v>
                </c:pt>
                <c:pt idx="9">
                  <c:v>12</c:v>
                </c:pt>
                <c:pt idx="10">
                  <c:v>9</c:v>
                </c:pt>
                <c:pt idx="11">
                  <c:v>0</c:v>
                </c:pt>
                <c:pt idx="12">
                  <c:v>0</c:v>
                </c:pt>
                <c:pt idx="13">
                  <c:v>16</c:v>
                </c:pt>
                <c:pt idx="14">
                  <c:v>11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2020'!$K$434:$L$434</c:f>
              <c:strCache>
                <c:ptCount val="1"/>
                <c:pt idx="0">
                  <c:v>EMITIDOS DEL 01/01/2019 AL 31/01/2019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2020'!$K$436:$K$460</c:f>
              <c:numCache>
                <c:formatCode>0</c:formatCode>
                <c:ptCount val="25"/>
                <c:pt idx="0">
                  <c:v>258</c:v>
                </c:pt>
                <c:pt idx="1">
                  <c:v>306</c:v>
                </c:pt>
                <c:pt idx="2">
                  <c:v>21</c:v>
                </c:pt>
                <c:pt idx="3">
                  <c:v>1</c:v>
                </c:pt>
                <c:pt idx="4">
                  <c:v>0</c:v>
                </c:pt>
                <c:pt idx="5">
                  <c:v>7</c:v>
                </c:pt>
                <c:pt idx="6">
                  <c:v>115</c:v>
                </c:pt>
                <c:pt idx="7">
                  <c:v>94</c:v>
                </c:pt>
                <c:pt idx="8">
                  <c:v>36</c:v>
                </c:pt>
                <c:pt idx="9">
                  <c:v>123</c:v>
                </c:pt>
                <c:pt idx="10">
                  <c:v>76</c:v>
                </c:pt>
                <c:pt idx="11">
                  <c:v>35</c:v>
                </c:pt>
                <c:pt idx="12">
                  <c:v>0</c:v>
                </c:pt>
                <c:pt idx="13">
                  <c:v>33</c:v>
                </c:pt>
                <c:pt idx="14">
                  <c:v>48</c:v>
                </c:pt>
                <c:pt idx="15">
                  <c:v>0</c:v>
                </c:pt>
                <c:pt idx="16">
                  <c:v>3</c:v>
                </c:pt>
                <c:pt idx="17">
                  <c:v>0</c:v>
                </c:pt>
                <c:pt idx="18">
                  <c:v>25</c:v>
                </c:pt>
                <c:pt idx="19">
                  <c:v>0</c:v>
                </c:pt>
                <c:pt idx="20">
                  <c:v>13</c:v>
                </c:pt>
                <c:pt idx="21">
                  <c:v>4</c:v>
                </c:pt>
                <c:pt idx="22">
                  <c:v>10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Enero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2020'!$B$583:$B$589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2020'!$D$583:$D$589</c:f>
              <c:numCache>
                <c:formatCode>"₡"#,##0.00</c:formatCode>
                <c:ptCount val="7"/>
                <c:pt idx="0">
                  <c:v>201.09399999999999</c:v>
                </c:pt>
                <c:pt idx="1">
                  <c:v>14.2</c:v>
                </c:pt>
                <c:pt idx="2">
                  <c:v>149.1</c:v>
                </c:pt>
                <c:pt idx="3">
                  <c:v>170.363</c:v>
                </c:pt>
                <c:pt idx="4">
                  <c:v>1067.4434520400002</c:v>
                </c:pt>
                <c:pt idx="5">
                  <c:v>49.363999999999997</c:v>
                </c:pt>
                <c:pt idx="6">
                  <c:v>946.15700000000004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2020'!$B$382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2020'!$B$385:$B$396</c:f>
              <c:strCache>
                <c:ptCount val="1"/>
                <c:pt idx="0">
                  <c:v>Ene</c:v>
                </c:pt>
              </c:strCache>
            </c:strRef>
          </c:cat>
          <c:val>
            <c:numRef>
              <c:f>'Estadisticas 2020'!$C$385:$C$396</c:f>
              <c:numCache>
                <c:formatCode>#,##0\ \ \ ;[Red]\(#,##0\)</c:formatCode>
                <c:ptCount val="1"/>
                <c:pt idx="0">
                  <c:v>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Enero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2020'!$H$583:$H$589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2020'!$J$583:$J$589</c:f>
              <c:numCache>
                <c:formatCode>"₡"#,##0.00</c:formatCode>
                <c:ptCount val="7"/>
                <c:pt idx="0">
                  <c:v>0</c:v>
                </c:pt>
                <c:pt idx="1">
                  <c:v>337.44526100999997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1107.9145830099999</c:v>
                </c:pt>
                <c:pt idx="6">
                  <c:v>1445.3598440199999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2020'!$F$434:$G$434</c:f>
              <c:strCache>
                <c:ptCount val="1"/>
                <c:pt idx="0">
                  <c:v>FORMALIZADOS DEL 01/01/2020 AL 31/01/2020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2020'!$F$436:$F$460</c:f>
              <c:numCache>
                <c:formatCode>0</c:formatCode>
                <c:ptCount val="25"/>
                <c:pt idx="0">
                  <c:v>169</c:v>
                </c:pt>
                <c:pt idx="1">
                  <c:v>231</c:v>
                </c:pt>
                <c:pt idx="2">
                  <c:v>5</c:v>
                </c:pt>
                <c:pt idx="3">
                  <c:v>4</c:v>
                </c:pt>
                <c:pt idx="4">
                  <c:v>0</c:v>
                </c:pt>
                <c:pt idx="5">
                  <c:v>31</c:v>
                </c:pt>
                <c:pt idx="6">
                  <c:v>31</c:v>
                </c:pt>
                <c:pt idx="7">
                  <c:v>51</c:v>
                </c:pt>
                <c:pt idx="8">
                  <c:v>37</c:v>
                </c:pt>
                <c:pt idx="9">
                  <c:v>42</c:v>
                </c:pt>
                <c:pt idx="10">
                  <c:v>11</c:v>
                </c:pt>
                <c:pt idx="11">
                  <c:v>21</c:v>
                </c:pt>
                <c:pt idx="12">
                  <c:v>4</c:v>
                </c:pt>
                <c:pt idx="13">
                  <c:v>18</c:v>
                </c:pt>
                <c:pt idx="14">
                  <c:v>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0</c:v>
                </c:pt>
                <c:pt idx="20">
                  <c:v>11</c:v>
                </c:pt>
                <c:pt idx="21">
                  <c:v>3</c:v>
                </c:pt>
                <c:pt idx="22">
                  <c:v>4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2020'!$M$434:$N$434</c:f>
              <c:strCache>
                <c:ptCount val="1"/>
                <c:pt idx="0">
                  <c:v>FORMALIZADOS DEL 01/01/2019 AL 31/01/2019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2020'!$M$436:$M$460</c:f>
              <c:numCache>
                <c:formatCode>0</c:formatCode>
                <c:ptCount val="25"/>
                <c:pt idx="0">
                  <c:v>158</c:v>
                </c:pt>
                <c:pt idx="1">
                  <c:v>240</c:v>
                </c:pt>
                <c:pt idx="2">
                  <c:v>7</c:v>
                </c:pt>
                <c:pt idx="3">
                  <c:v>24</c:v>
                </c:pt>
                <c:pt idx="4">
                  <c:v>0</c:v>
                </c:pt>
                <c:pt idx="5">
                  <c:v>19</c:v>
                </c:pt>
                <c:pt idx="6">
                  <c:v>89</c:v>
                </c:pt>
                <c:pt idx="7">
                  <c:v>42</c:v>
                </c:pt>
                <c:pt idx="8">
                  <c:v>62</c:v>
                </c:pt>
                <c:pt idx="9">
                  <c:v>108</c:v>
                </c:pt>
                <c:pt idx="10">
                  <c:v>14</c:v>
                </c:pt>
                <c:pt idx="11">
                  <c:v>11</c:v>
                </c:pt>
                <c:pt idx="12">
                  <c:v>1</c:v>
                </c:pt>
                <c:pt idx="13">
                  <c:v>13</c:v>
                </c:pt>
                <c:pt idx="14">
                  <c:v>12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7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165</c:v>
                </c:pt>
                <c:pt idx="1">
                  <c:v>257</c:v>
                </c:pt>
                <c:pt idx="2">
                  <c:v>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1"/>
            <c:bubble3D val="0"/>
            <c:explosion val="21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0.12219224634902684"/>
                  <c:y val="1.30922740802651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2020'!$B$141:$B$143</c:f>
              <c:strCache>
                <c:ptCount val="3"/>
                <c:pt idx="0">
                  <c:v>Femenino</c:v>
                </c:pt>
                <c:pt idx="1">
                  <c:v>Masculino</c:v>
                </c:pt>
                <c:pt idx="2">
                  <c:v>Casa de Maestro</c:v>
                </c:pt>
              </c:strCache>
            </c:strRef>
          </c:cat>
          <c:val>
            <c:numRef>
              <c:f>'Estadisticas 2020'!$C$141:$C$143</c:f>
              <c:numCache>
                <c:formatCode>General</c:formatCode>
                <c:ptCount val="3"/>
                <c:pt idx="0">
                  <c:v>434</c:v>
                </c:pt>
                <c:pt idx="1">
                  <c:v>248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315</c:v>
                </c:pt>
                <c:pt idx="1">
                  <c:v>113</c:v>
                </c:pt>
                <c:pt idx="2">
                  <c:v>40</c:v>
                </c:pt>
                <c:pt idx="3">
                  <c:v>35</c:v>
                </c:pt>
                <c:pt idx="4">
                  <c:v>23</c:v>
                </c:pt>
                <c:pt idx="5">
                  <c:v>17</c:v>
                </c:pt>
                <c:pt idx="6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407</c:v>
                </c:pt>
                <c:pt idx="1">
                  <c:v>136</c:v>
                </c:pt>
                <c:pt idx="2">
                  <c:v>40</c:v>
                </c:pt>
                <c:pt idx="3">
                  <c:v>35</c:v>
                </c:pt>
                <c:pt idx="4">
                  <c:v>23</c:v>
                </c:pt>
                <c:pt idx="5">
                  <c:v>17</c:v>
                </c:pt>
                <c:pt idx="6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#,##0.0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92</c:v>
                </c:pt>
                <c:pt idx="1">
                  <c:v>23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2020'!$B$366:$B$368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2020'!$D$366:$D$368</c:f>
              <c:numCache>
                <c:formatCode>"¢"#,##0.00\ \ ;[Red]\("¢"#,##0.00\)</c:formatCode>
                <c:ptCount val="3"/>
                <c:pt idx="0">
                  <c:v>12.74</c:v>
                </c:pt>
                <c:pt idx="1">
                  <c:v>28.81</c:v>
                </c:pt>
                <c:pt idx="2">
                  <c:v>15.174559701818179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79</c:v>
                </c:pt>
                <c:pt idx="1">
                  <c:v>77</c:v>
                </c:pt>
                <c:pt idx="2">
                  <c:v>92</c:v>
                </c:pt>
                <c:pt idx="3">
                  <c:v>38</c:v>
                </c:pt>
                <c:pt idx="4">
                  <c:v>125</c:v>
                </c:pt>
                <c:pt idx="5">
                  <c:v>66</c:v>
                </c:pt>
                <c:pt idx="6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257</xdr:row>
      <xdr:rowOff>104775</xdr:rowOff>
    </xdr:from>
    <xdr:to>
      <xdr:col>2</xdr:col>
      <xdr:colOff>552450</xdr:colOff>
      <xdr:row>259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0</xdr:colOff>
      <xdr:row>22</xdr:row>
      <xdr:rowOff>0</xdr:rowOff>
    </xdr:from>
    <xdr:to>
      <xdr:col>20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379</xdr:row>
      <xdr:rowOff>114300</xdr:rowOff>
    </xdr:from>
    <xdr:to>
      <xdr:col>12</xdr:col>
      <xdr:colOff>9525</xdr:colOff>
      <xdr:row>401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305</xdr:row>
      <xdr:rowOff>152400</xdr:rowOff>
    </xdr:from>
    <xdr:to>
      <xdr:col>2</xdr:col>
      <xdr:colOff>123825</xdr:colOff>
      <xdr:row>307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309</xdr:row>
      <xdr:rowOff>38100</xdr:rowOff>
    </xdr:from>
    <xdr:to>
      <xdr:col>2</xdr:col>
      <xdr:colOff>114300</xdr:colOff>
      <xdr:row>310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19</xdr:col>
      <xdr:colOff>19050</xdr:colOff>
      <xdr:row>397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19</xdr:col>
      <xdr:colOff>19050</xdr:colOff>
      <xdr:row>399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19</xdr:col>
      <xdr:colOff>19050</xdr:colOff>
      <xdr:row>400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19</xdr:col>
      <xdr:colOff>19050</xdr:colOff>
      <xdr:row>397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19</xdr:col>
      <xdr:colOff>19050</xdr:colOff>
      <xdr:row>397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19</xdr:col>
      <xdr:colOff>19050</xdr:colOff>
      <xdr:row>397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19</xdr:col>
      <xdr:colOff>19050</xdr:colOff>
      <xdr:row>397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19</xdr:col>
      <xdr:colOff>304800</xdr:colOff>
      <xdr:row>611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313</xdr:row>
      <xdr:rowOff>127592</xdr:rowOff>
    </xdr:from>
    <xdr:to>
      <xdr:col>10</xdr:col>
      <xdr:colOff>409251</xdr:colOff>
      <xdr:row>314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314</xdr:row>
      <xdr:rowOff>145520</xdr:rowOff>
    </xdr:from>
    <xdr:to>
      <xdr:col>10</xdr:col>
      <xdr:colOff>323772</xdr:colOff>
      <xdr:row>315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315</xdr:row>
      <xdr:rowOff>97942</xdr:rowOff>
    </xdr:from>
    <xdr:to>
      <xdr:col>10</xdr:col>
      <xdr:colOff>388291</xdr:colOff>
      <xdr:row>316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20</xdr:col>
      <xdr:colOff>19050</xdr:colOff>
      <xdr:row>611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19</xdr:col>
      <xdr:colOff>19050</xdr:colOff>
      <xdr:row>611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397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25</xdr:col>
      <xdr:colOff>19050</xdr:colOff>
      <xdr:row>397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25</xdr:col>
      <xdr:colOff>19050</xdr:colOff>
      <xdr:row>312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489503</xdr:colOff>
      <xdr:row>136</xdr:row>
      <xdr:rowOff>171450</xdr:rowOff>
    </xdr:from>
    <xdr:to>
      <xdr:col>11</xdr:col>
      <xdr:colOff>781049</xdr:colOff>
      <xdr:row>149</xdr:row>
      <xdr:rowOff>161925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314</xdr:row>
      <xdr:rowOff>186386</xdr:rowOff>
    </xdr:from>
    <xdr:to>
      <xdr:col>12</xdr:col>
      <xdr:colOff>56889</xdr:colOff>
      <xdr:row>316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361</xdr:row>
      <xdr:rowOff>57150</xdr:rowOff>
    </xdr:from>
    <xdr:to>
      <xdr:col>11</xdr:col>
      <xdr:colOff>571500</xdr:colOff>
      <xdr:row>377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153</xdr:row>
      <xdr:rowOff>28575</xdr:rowOff>
    </xdr:from>
    <xdr:to>
      <xdr:col>11</xdr:col>
      <xdr:colOff>838200</xdr:colOff>
      <xdr:row>165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433387</xdr:colOff>
      <xdr:row>212</xdr:row>
      <xdr:rowOff>161926</xdr:rowOff>
    </xdr:from>
    <xdr:to>
      <xdr:col>11</xdr:col>
      <xdr:colOff>276225</xdr:colOff>
      <xdr:row>333</xdr:row>
      <xdr:rowOff>161927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343</xdr:row>
      <xdr:rowOff>76199</xdr:rowOff>
    </xdr:from>
    <xdr:to>
      <xdr:col>6</xdr:col>
      <xdr:colOff>504824</xdr:colOff>
      <xdr:row>357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771525</xdr:colOff>
      <xdr:row>343</xdr:row>
      <xdr:rowOff>60325</xdr:rowOff>
    </xdr:from>
    <xdr:to>
      <xdr:col>12</xdr:col>
      <xdr:colOff>342900</xdr:colOff>
      <xdr:row>358</xdr:row>
      <xdr:rowOff>38100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403</xdr:row>
      <xdr:rowOff>200025</xdr:rowOff>
    </xdr:from>
    <xdr:to>
      <xdr:col>12</xdr:col>
      <xdr:colOff>0</xdr:colOff>
      <xdr:row>429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464</xdr:row>
      <xdr:rowOff>104775</xdr:rowOff>
    </xdr:from>
    <xdr:to>
      <xdr:col>11</xdr:col>
      <xdr:colOff>561974</xdr:colOff>
      <xdr:row>486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592</xdr:row>
      <xdr:rowOff>142875</xdr:rowOff>
    </xdr:from>
    <xdr:to>
      <xdr:col>6</xdr:col>
      <xdr:colOff>38100</xdr:colOff>
      <xdr:row>608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592</xdr:row>
      <xdr:rowOff>114300</xdr:rowOff>
    </xdr:from>
    <xdr:to>
      <xdr:col>11</xdr:col>
      <xdr:colOff>847725</xdr:colOff>
      <xdr:row>608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487</xdr:row>
      <xdr:rowOff>104774</xdr:rowOff>
    </xdr:from>
    <xdr:to>
      <xdr:col>11</xdr:col>
      <xdr:colOff>561975</xdr:colOff>
      <xdr:row>512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14" zoomScale="110" zoomScaleNormal="110" zoomScaleSheetLayoutView="85" workbookViewId="0">
      <selection activeCell="B29" sqref="B29"/>
    </sheetView>
  </sheetViews>
  <sheetFormatPr baseColWidth="10" defaultColWidth="0" defaultRowHeight="12.75" x14ac:dyDescent="0.2"/>
  <cols>
    <col min="1" max="1" width="1.7109375" style="64" customWidth="1"/>
    <col min="2" max="2" width="93" style="90" customWidth="1"/>
    <col min="3" max="3" width="1.7109375" style="89" customWidth="1"/>
    <col min="4" max="8" width="11.42578125" style="89" hidden="1" customWidth="1"/>
    <col min="9" max="16384" width="11.42578125" style="64" hidden="1"/>
  </cols>
  <sheetData>
    <row r="1" spans="2:12" s="293" customFormat="1" ht="15.75" customHeight="1" x14ac:dyDescent="0.2">
      <c r="B1" s="291" t="s">
        <v>0</v>
      </c>
      <c r="C1" s="292"/>
      <c r="D1" s="292"/>
      <c r="E1" s="292"/>
      <c r="F1" s="292"/>
      <c r="G1" s="292"/>
      <c r="H1" s="292"/>
      <c r="I1" s="283"/>
      <c r="J1" s="283"/>
      <c r="K1" s="283"/>
      <c r="L1" s="283"/>
    </row>
    <row r="2" spans="2:12" s="293" customFormat="1" ht="15.75" customHeight="1" x14ac:dyDescent="0.2">
      <c r="B2" s="294" t="s">
        <v>1</v>
      </c>
      <c r="C2" s="292"/>
      <c r="D2" s="292"/>
      <c r="E2" s="292"/>
      <c r="F2" s="292"/>
      <c r="G2" s="292"/>
      <c r="H2" s="292"/>
      <c r="I2" s="283"/>
      <c r="J2" s="283"/>
      <c r="K2" s="283"/>
      <c r="L2" s="283"/>
    </row>
    <row r="3" spans="2:12" s="293" customFormat="1" ht="15.75" customHeight="1" x14ac:dyDescent="0.2">
      <c r="B3" s="294" t="s">
        <v>485</v>
      </c>
      <c r="C3" s="292"/>
      <c r="D3" s="292"/>
      <c r="E3" s="292"/>
      <c r="F3" s="292"/>
      <c r="G3" s="292"/>
      <c r="H3" s="292"/>
      <c r="I3" s="283"/>
      <c r="J3" s="283"/>
      <c r="K3" s="283"/>
      <c r="L3" s="283"/>
    </row>
    <row r="4" spans="2:12" s="293" customFormat="1" ht="15.75" customHeight="1" thickBot="1" x14ac:dyDescent="0.25">
      <c r="B4" s="295"/>
      <c r="C4" s="296"/>
      <c r="D4" s="296"/>
      <c r="E4" s="296"/>
      <c r="F4" s="296"/>
      <c r="G4" s="296"/>
      <c r="H4" s="296"/>
    </row>
    <row r="5" spans="2:12" s="293" customFormat="1" ht="17.25" customHeight="1" thickBot="1" x14ac:dyDescent="0.25">
      <c r="B5" s="297" t="s">
        <v>247</v>
      </c>
      <c r="C5" s="296"/>
      <c r="D5" s="296"/>
      <c r="E5" s="296"/>
      <c r="F5" s="296"/>
      <c r="G5" s="296"/>
      <c r="H5" s="296"/>
    </row>
    <row r="6" spans="2:12" s="293" customFormat="1" ht="13.5" thickBot="1" x14ac:dyDescent="0.25">
      <c r="B6" s="295"/>
      <c r="C6" s="296"/>
      <c r="D6" s="296"/>
      <c r="E6" s="296"/>
      <c r="F6" s="296"/>
      <c r="G6" s="296"/>
      <c r="H6" s="296"/>
    </row>
    <row r="7" spans="2:12" s="293" customFormat="1" ht="13.5" thickBot="1" x14ac:dyDescent="0.25">
      <c r="B7" s="226" t="s">
        <v>248</v>
      </c>
      <c r="C7" s="296"/>
      <c r="D7" s="296"/>
      <c r="E7" s="296"/>
      <c r="F7" s="296"/>
      <c r="G7" s="296"/>
      <c r="H7" s="296"/>
    </row>
    <row r="8" spans="2:12" x14ac:dyDescent="0.2">
      <c r="B8" s="220"/>
    </row>
    <row r="9" spans="2:12" x14ac:dyDescent="0.2">
      <c r="B9" s="605" t="s">
        <v>223</v>
      </c>
    </row>
    <row r="10" spans="2:12" x14ac:dyDescent="0.2">
      <c r="B10" s="606" t="s">
        <v>224</v>
      </c>
    </row>
    <row r="11" spans="2:12" x14ac:dyDescent="0.2">
      <c r="B11" s="606" t="s">
        <v>225</v>
      </c>
    </row>
    <row r="12" spans="2:12" x14ac:dyDescent="0.2">
      <c r="B12" s="606" t="s">
        <v>226</v>
      </c>
    </row>
    <row r="13" spans="2:12" x14ac:dyDescent="0.2">
      <c r="B13" s="606" t="s">
        <v>228</v>
      </c>
    </row>
    <row r="14" spans="2:12" x14ac:dyDescent="0.2">
      <c r="B14" s="606" t="s">
        <v>229</v>
      </c>
    </row>
    <row r="15" spans="2:12" x14ac:dyDescent="0.2">
      <c r="B15" s="606" t="s">
        <v>230</v>
      </c>
    </row>
    <row r="16" spans="2:12" x14ac:dyDescent="0.2">
      <c r="B16" s="606" t="s">
        <v>231</v>
      </c>
    </row>
    <row r="17" spans="2:2" x14ac:dyDescent="0.2">
      <c r="B17" s="606" t="s">
        <v>232</v>
      </c>
    </row>
    <row r="18" spans="2:2" x14ac:dyDescent="0.2">
      <c r="B18" s="606" t="s">
        <v>260</v>
      </c>
    </row>
    <row r="19" spans="2:2" x14ac:dyDescent="0.2">
      <c r="B19" s="606" t="s">
        <v>261</v>
      </c>
    </row>
    <row r="20" spans="2:2" x14ac:dyDescent="0.2">
      <c r="B20" s="606" t="s">
        <v>236</v>
      </c>
    </row>
    <row r="21" spans="2:2" x14ac:dyDescent="0.2">
      <c r="B21" s="606" t="s">
        <v>237</v>
      </c>
    </row>
    <row r="22" spans="2:2" x14ac:dyDescent="0.2">
      <c r="B22" s="606" t="s">
        <v>238</v>
      </c>
    </row>
    <row r="23" spans="2:2" x14ac:dyDescent="0.2">
      <c r="B23" s="606" t="s">
        <v>249</v>
      </c>
    </row>
    <row r="24" spans="2:2" x14ac:dyDescent="0.2">
      <c r="B24" s="606" t="s">
        <v>361</v>
      </c>
    </row>
    <row r="25" spans="2:2" x14ac:dyDescent="0.2">
      <c r="B25" s="606" t="s">
        <v>242</v>
      </c>
    </row>
    <row r="26" spans="2:2" x14ac:dyDescent="0.2">
      <c r="B26" s="606" t="s">
        <v>243</v>
      </c>
    </row>
    <row r="27" spans="2:2" x14ac:dyDescent="0.2">
      <c r="B27" s="606" t="s">
        <v>246</v>
      </c>
    </row>
    <row r="28" spans="2:2" x14ac:dyDescent="0.2">
      <c r="B28" s="606" t="s">
        <v>525</v>
      </c>
    </row>
    <row r="29" spans="2:2" x14ac:dyDescent="0.2">
      <c r="B29" s="606" t="s">
        <v>426</v>
      </c>
    </row>
    <row r="30" spans="2:2" x14ac:dyDescent="0.2">
      <c r="B30" s="222"/>
    </row>
    <row r="31" spans="2:2" x14ac:dyDescent="0.2">
      <c r="B31" s="222"/>
    </row>
    <row r="32" spans="2:2" x14ac:dyDescent="0.2">
      <c r="B32" s="222"/>
    </row>
    <row r="33" spans="2:2" x14ac:dyDescent="0.2">
      <c r="B33" s="222"/>
    </row>
    <row r="34" spans="2:2" x14ac:dyDescent="0.2">
      <c r="B34" s="222"/>
    </row>
    <row r="35" spans="2:2" x14ac:dyDescent="0.2">
      <c r="B35" s="222"/>
    </row>
    <row r="36" spans="2:2" x14ac:dyDescent="0.2">
      <c r="B36" s="222"/>
    </row>
    <row r="37" spans="2:2" x14ac:dyDescent="0.2">
      <c r="B37" s="222"/>
    </row>
    <row r="38" spans="2:2" x14ac:dyDescent="0.2">
      <c r="B38" s="222"/>
    </row>
    <row r="39" spans="2:2" x14ac:dyDescent="0.2">
      <c r="B39" s="222"/>
    </row>
    <row r="40" spans="2:2" x14ac:dyDescent="0.2">
      <c r="B40" s="222"/>
    </row>
    <row r="41" spans="2:2" x14ac:dyDescent="0.2">
      <c r="B41" s="222"/>
    </row>
    <row r="42" spans="2:2" x14ac:dyDescent="0.2">
      <c r="B42" s="222"/>
    </row>
    <row r="43" spans="2:2" x14ac:dyDescent="0.2">
      <c r="B43" s="222"/>
    </row>
    <row r="44" spans="2:2" x14ac:dyDescent="0.2">
      <c r="B44" s="222"/>
    </row>
    <row r="45" spans="2:2" x14ac:dyDescent="0.2">
      <c r="B45" s="222"/>
    </row>
    <row r="46" spans="2:2" x14ac:dyDescent="0.2">
      <c r="B46" s="222"/>
    </row>
    <row r="47" spans="2:2" x14ac:dyDescent="0.2">
      <c r="B47" s="222"/>
    </row>
    <row r="48" spans="2:2" x14ac:dyDescent="0.2">
      <c r="B48" s="222"/>
    </row>
    <row r="49" spans="2:2" x14ac:dyDescent="0.2">
      <c r="B49" s="222"/>
    </row>
    <row r="50" spans="2:2" x14ac:dyDescent="0.2">
      <c r="B50" s="222"/>
    </row>
    <row r="51" spans="2:2" x14ac:dyDescent="0.2">
      <c r="B51" s="222"/>
    </row>
    <row r="52" spans="2:2" x14ac:dyDescent="0.2">
      <c r="B52" s="222"/>
    </row>
    <row r="53" spans="2:2" x14ac:dyDescent="0.2">
      <c r="B53" s="222"/>
    </row>
    <row r="54" spans="2:2" x14ac:dyDescent="0.2">
      <c r="B54" s="222"/>
    </row>
    <row r="55" spans="2:2" x14ac:dyDescent="0.2">
      <c r="B55" s="222"/>
    </row>
    <row r="56" spans="2:2" x14ac:dyDescent="0.2">
      <c r="B56" s="222"/>
    </row>
    <row r="57" spans="2:2" x14ac:dyDescent="0.2">
      <c r="B57" s="222"/>
    </row>
    <row r="58" spans="2:2" x14ac:dyDescent="0.2">
      <c r="B58" s="222"/>
    </row>
    <row r="59" spans="2:2" x14ac:dyDescent="0.2">
      <c r="B59" s="222"/>
    </row>
    <row r="60" spans="2:2" x14ac:dyDescent="0.2">
      <c r="B60" s="222"/>
    </row>
    <row r="61" spans="2:2" x14ac:dyDescent="0.2">
      <c r="B61" s="222"/>
    </row>
    <row r="62" spans="2:2" x14ac:dyDescent="0.2">
      <c r="B62" s="222"/>
    </row>
    <row r="63" spans="2:2" x14ac:dyDescent="0.2">
      <c r="B63" s="222"/>
    </row>
    <row r="64" spans="2:2" x14ac:dyDescent="0.2">
      <c r="B64" s="222"/>
    </row>
    <row r="65" spans="2:2" x14ac:dyDescent="0.2">
      <c r="B65" s="222"/>
    </row>
    <row r="66" spans="2:2" x14ac:dyDescent="0.2">
      <c r="B66" s="222"/>
    </row>
    <row r="67" spans="2:2" x14ac:dyDescent="0.2">
      <c r="B67" s="222"/>
    </row>
    <row r="68" spans="2:2" x14ac:dyDescent="0.2">
      <c r="B68" s="222"/>
    </row>
    <row r="69" spans="2:2" x14ac:dyDescent="0.2">
      <c r="B69" s="222"/>
    </row>
    <row r="70" spans="2:2" x14ac:dyDescent="0.2">
      <c r="B70" s="222"/>
    </row>
    <row r="71" spans="2:2" x14ac:dyDescent="0.2">
      <c r="B71" s="222"/>
    </row>
    <row r="72" spans="2:2" x14ac:dyDescent="0.2">
      <c r="B72" s="222"/>
    </row>
    <row r="73" spans="2:2" x14ac:dyDescent="0.2">
      <c r="B73" s="222"/>
    </row>
    <row r="74" spans="2:2" x14ac:dyDescent="0.2">
      <c r="B74" s="222"/>
    </row>
    <row r="75" spans="2:2" x14ac:dyDescent="0.2">
      <c r="B75" s="222"/>
    </row>
    <row r="76" spans="2:2" x14ac:dyDescent="0.2">
      <c r="B76" s="222"/>
    </row>
    <row r="77" spans="2:2" x14ac:dyDescent="0.2">
      <c r="B77" s="222"/>
    </row>
    <row r="78" spans="2:2" x14ac:dyDescent="0.2">
      <c r="B78" s="222"/>
    </row>
    <row r="79" spans="2:2" x14ac:dyDescent="0.2">
      <c r="B79" s="222"/>
    </row>
    <row r="80" spans="2:2" x14ac:dyDescent="0.2">
      <c r="B80" s="222"/>
    </row>
    <row r="81" spans="2:2" x14ac:dyDescent="0.2">
      <c r="B81" s="222"/>
    </row>
    <row r="82" spans="2:2" x14ac:dyDescent="0.2">
      <c r="B82" s="222"/>
    </row>
    <row r="83" spans="2:2" x14ac:dyDescent="0.2">
      <c r="B83" s="222"/>
    </row>
    <row r="84" spans="2:2" x14ac:dyDescent="0.2">
      <c r="B84" s="222"/>
    </row>
    <row r="85" spans="2:2" x14ac:dyDescent="0.2">
      <c r="B85" s="222"/>
    </row>
    <row r="86" spans="2:2" x14ac:dyDescent="0.2">
      <c r="B86" s="222"/>
    </row>
    <row r="87" spans="2:2" x14ac:dyDescent="0.2">
      <c r="B87" s="222"/>
    </row>
    <row r="88" spans="2:2" x14ac:dyDescent="0.2">
      <c r="B88" s="222"/>
    </row>
    <row r="89" spans="2:2" x14ac:dyDescent="0.2">
      <c r="B89" s="222"/>
    </row>
    <row r="90" spans="2:2" x14ac:dyDescent="0.2">
      <c r="B90" s="222"/>
    </row>
    <row r="91" spans="2:2" x14ac:dyDescent="0.2">
      <c r="B91" s="222"/>
    </row>
    <row r="92" spans="2:2" x14ac:dyDescent="0.2">
      <c r="B92" s="222"/>
    </row>
    <row r="93" spans="2:2" x14ac:dyDescent="0.2">
      <c r="B93" s="222"/>
    </row>
    <row r="94" spans="2:2" x14ac:dyDescent="0.2">
      <c r="B94" s="222"/>
    </row>
    <row r="95" spans="2:2" x14ac:dyDescent="0.2">
      <c r="B95" s="222"/>
    </row>
    <row r="96" spans="2:2" x14ac:dyDescent="0.2">
      <c r="B96" s="222"/>
    </row>
    <row r="97" spans="2:2" x14ac:dyDescent="0.2">
      <c r="B97" s="222"/>
    </row>
    <row r="98" spans="2:2" x14ac:dyDescent="0.2">
      <c r="B98" s="222"/>
    </row>
    <row r="99" spans="2:2" x14ac:dyDescent="0.2">
      <c r="B99" s="222"/>
    </row>
    <row r="100" spans="2:2" x14ac:dyDescent="0.2">
      <c r="B100" s="222"/>
    </row>
    <row r="101" spans="2:2" x14ac:dyDescent="0.2">
      <c r="B101" s="222"/>
    </row>
    <row r="102" spans="2:2" x14ac:dyDescent="0.2">
      <c r="B102" s="222"/>
    </row>
    <row r="103" spans="2:2" x14ac:dyDescent="0.2">
      <c r="B103" s="222"/>
    </row>
    <row r="104" spans="2:2" x14ac:dyDescent="0.2">
      <c r="B104" s="222"/>
    </row>
    <row r="105" spans="2:2" x14ac:dyDescent="0.2">
      <c r="B105" s="222"/>
    </row>
    <row r="106" spans="2:2" x14ac:dyDescent="0.2">
      <c r="B106" s="222"/>
    </row>
    <row r="107" spans="2:2" x14ac:dyDescent="0.2">
      <c r="B107" s="222"/>
    </row>
    <row r="108" spans="2:2" x14ac:dyDescent="0.2">
      <c r="B108" s="222"/>
    </row>
    <row r="109" spans="2:2" x14ac:dyDescent="0.2">
      <c r="B109" s="222"/>
    </row>
    <row r="110" spans="2:2" x14ac:dyDescent="0.2">
      <c r="B110" s="222"/>
    </row>
    <row r="111" spans="2:2" x14ac:dyDescent="0.2">
      <c r="B111" s="222"/>
    </row>
    <row r="112" spans="2:2" x14ac:dyDescent="0.2">
      <c r="B112" s="222"/>
    </row>
    <row r="113" spans="2:2" x14ac:dyDescent="0.2">
      <c r="B113" s="222"/>
    </row>
    <row r="114" spans="2:2" x14ac:dyDescent="0.2">
      <c r="B114" s="222"/>
    </row>
    <row r="115" spans="2:2" x14ac:dyDescent="0.2">
      <c r="B115" s="222"/>
    </row>
    <row r="116" spans="2:2" x14ac:dyDescent="0.2">
      <c r="B116" s="222"/>
    </row>
    <row r="117" spans="2:2" x14ac:dyDescent="0.2">
      <c r="B117" s="222"/>
    </row>
    <row r="118" spans="2:2" x14ac:dyDescent="0.2">
      <c r="B118" s="222"/>
    </row>
    <row r="119" spans="2:2" x14ac:dyDescent="0.2">
      <c r="B119" s="222"/>
    </row>
    <row r="120" spans="2:2" x14ac:dyDescent="0.2">
      <c r="B120" s="222"/>
    </row>
    <row r="121" spans="2:2" x14ac:dyDescent="0.2">
      <c r="B121" s="222"/>
    </row>
    <row r="122" spans="2:2" x14ac:dyDescent="0.2">
      <c r="B122" s="222"/>
    </row>
    <row r="123" spans="2:2" x14ac:dyDescent="0.2">
      <c r="B123" s="222"/>
    </row>
    <row r="124" spans="2:2" x14ac:dyDescent="0.2">
      <c r="B124" s="222"/>
    </row>
    <row r="125" spans="2:2" x14ac:dyDescent="0.2">
      <c r="B125" s="222"/>
    </row>
    <row r="126" spans="2:2" x14ac:dyDescent="0.2">
      <c r="B126" s="222"/>
    </row>
    <row r="127" spans="2:2" x14ac:dyDescent="0.2">
      <c r="B127" s="222"/>
    </row>
    <row r="128" spans="2:2" x14ac:dyDescent="0.2">
      <c r="B128" s="222"/>
    </row>
    <row r="129" spans="2:2" x14ac:dyDescent="0.2">
      <c r="B129" s="222"/>
    </row>
    <row r="130" spans="2:2" x14ac:dyDescent="0.2">
      <c r="B130" s="222"/>
    </row>
    <row r="131" spans="2:2" x14ac:dyDescent="0.2">
      <c r="B131" s="222"/>
    </row>
    <row r="132" spans="2:2" x14ac:dyDescent="0.2">
      <c r="B132" s="222"/>
    </row>
    <row r="133" spans="2:2" x14ac:dyDescent="0.2">
      <c r="B133" s="222"/>
    </row>
    <row r="134" spans="2:2" x14ac:dyDescent="0.2">
      <c r="B134" s="222"/>
    </row>
    <row r="135" spans="2:2" x14ac:dyDescent="0.2">
      <c r="B135" s="222"/>
    </row>
    <row r="136" spans="2:2" x14ac:dyDescent="0.2">
      <c r="B136" s="222"/>
    </row>
    <row r="137" spans="2:2" x14ac:dyDescent="0.2">
      <c r="B137" s="222"/>
    </row>
    <row r="138" spans="2:2" x14ac:dyDescent="0.2">
      <c r="B138" s="222"/>
    </row>
    <row r="139" spans="2:2" x14ac:dyDescent="0.2">
      <c r="B139" s="222"/>
    </row>
    <row r="140" spans="2:2" x14ac:dyDescent="0.2">
      <c r="B140" s="222"/>
    </row>
    <row r="141" spans="2:2" x14ac:dyDescent="0.2">
      <c r="B141" s="222"/>
    </row>
    <row r="142" spans="2:2" x14ac:dyDescent="0.2">
      <c r="B142" s="222"/>
    </row>
    <row r="143" spans="2:2" x14ac:dyDescent="0.2">
      <c r="B143" s="222"/>
    </row>
    <row r="144" spans="2:2" x14ac:dyDescent="0.2">
      <c r="B144" s="222"/>
    </row>
    <row r="145" spans="2:2" x14ac:dyDescent="0.2">
      <c r="B145" s="222"/>
    </row>
    <row r="146" spans="2:2" x14ac:dyDescent="0.2">
      <c r="B146" s="222"/>
    </row>
    <row r="147" spans="2:2" x14ac:dyDescent="0.2">
      <c r="B147" s="222"/>
    </row>
    <row r="148" spans="2:2" x14ac:dyDescent="0.2">
      <c r="B148" s="222"/>
    </row>
    <row r="149" spans="2:2" x14ac:dyDescent="0.2">
      <c r="B149" s="222"/>
    </row>
    <row r="150" spans="2:2" x14ac:dyDescent="0.2">
      <c r="B150" s="222"/>
    </row>
    <row r="151" spans="2:2" x14ac:dyDescent="0.2">
      <c r="B151" s="222"/>
    </row>
    <row r="152" spans="2:2" x14ac:dyDescent="0.2">
      <c r="B152" s="222"/>
    </row>
    <row r="153" spans="2:2" x14ac:dyDescent="0.2">
      <c r="B153" s="222"/>
    </row>
    <row r="154" spans="2:2" x14ac:dyDescent="0.2">
      <c r="B154" s="222"/>
    </row>
    <row r="155" spans="2:2" x14ac:dyDescent="0.2">
      <c r="B155" s="222"/>
    </row>
    <row r="156" spans="2:2" x14ac:dyDescent="0.2">
      <c r="B156" s="222"/>
    </row>
    <row r="157" spans="2:2" x14ac:dyDescent="0.2">
      <c r="B157" s="222"/>
    </row>
    <row r="158" spans="2:2" x14ac:dyDescent="0.2">
      <c r="B158" s="222"/>
    </row>
    <row r="159" spans="2:2" x14ac:dyDescent="0.2">
      <c r="B159" s="222"/>
    </row>
    <row r="160" spans="2:2" x14ac:dyDescent="0.2">
      <c r="B160" s="222"/>
    </row>
    <row r="161" spans="2:2" x14ac:dyDescent="0.2">
      <c r="B161" s="222"/>
    </row>
    <row r="162" spans="2:2" x14ac:dyDescent="0.2">
      <c r="B162" s="222"/>
    </row>
    <row r="163" spans="2:2" x14ac:dyDescent="0.2">
      <c r="B163" s="222"/>
    </row>
    <row r="164" spans="2:2" x14ac:dyDescent="0.2">
      <c r="B164" s="222"/>
    </row>
    <row r="165" spans="2:2" x14ac:dyDescent="0.2">
      <c r="B165" s="222"/>
    </row>
    <row r="166" spans="2:2" x14ac:dyDescent="0.2">
      <c r="B166" s="222"/>
    </row>
    <row r="167" spans="2:2" x14ac:dyDescent="0.2">
      <c r="B167" s="222"/>
    </row>
    <row r="168" spans="2:2" x14ac:dyDescent="0.2">
      <c r="B168" s="222"/>
    </row>
    <row r="169" spans="2:2" x14ac:dyDescent="0.2">
      <c r="B169" s="222"/>
    </row>
    <row r="170" spans="2:2" x14ac:dyDescent="0.2">
      <c r="B170" s="222"/>
    </row>
    <row r="171" spans="2:2" x14ac:dyDescent="0.2">
      <c r="B171" s="222"/>
    </row>
    <row r="172" spans="2:2" x14ac:dyDescent="0.2">
      <c r="B172" s="222"/>
    </row>
    <row r="173" spans="2:2" x14ac:dyDescent="0.2">
      <c r="B173" s="222"/>
    </row>
    <row r="174" spans="2:2" x14ac:dyDescent="0.2">
      <c r="B174" s="222"/>
    </row>
    <row r="175" spans="2:2" x14ac:dyDescent="0.2">
      <c r="B175" s="222"/>
    </row>
    <row r="176" spans="2:2" x14ac:dyDescent="0.2">
      <c r="B176" s="222"/>
    </row>
    <row r="177" spans="2:2" x14ac:dyDescent="0.2">
      <c r="B177" s="222"/>
    </row>
    <row r="178" spans="2:2" x14ac:dyDescent="0.2">
      <c r="B178" s="222"/>
    </row>
    <row r="179" spans="2:2" x14ac:dyDescent="0.2">
      <c r="B179" s="222"/>
    </row>
    <row r="180" spans="2:2" x14ac:dyDescent="0.2">
      <c r="B180" s="222"/>
    </row>
    <row r="181" spans="2:2" x14ac:dyDescent="0.2">
      <c r="B181" s="222"/>
    </row>
    <row r="182" spans="2:2" x14ac:dyDescent="0.2">
      <c r="B182" s="222"/>
    </row>
    <row r="183" spans="2:2" x14ac:dyDescent="0.2">
      <c r="B183" s="222"/>
    </row>
    <row r="184" spans="2:2" x14ac:dyDescent="0.2">
      <c r="B184" s="222"/>
    </row>
    <row r="185" spans="2:2" x14ac:dyDescent="0.2">
      <c r="B185" s="222"/>
    </row>
    <row r="186" spans="2:2" x14ac:dyDescent="0.2">
      <c r="B186" s="222"/>
    </row>
    <row r="187" spans="2:2" x14ac:dyDescent="0.2">
      <c r="B187" s="222"/>
    </row>
    <row r="188" spans="2:2" x14ac:dyDescent="0.2">
      <c r="B188" s="222"/>
    </row>
    <row r="189" spans="2:2" x14ac:dyDescent="0.2">
      <c r="B189" s="222"/>
    </row>
    <row r="190" spans="2:2" x14ac:dyDescent="0.2">
      <c r="B190" s="222"/>
    </row>
    <row r="191" spans="2:2" x14ac:dyDescent="0.2">
      <c r="B191" s="222"/>
    </row>
    <row r="192" spans="2:2" x14ac:dyDescent="0.2">
      <c r="B192" s="222"/>
    </row>
    <row r="193" spans="2:2" x14ac:dyDescent="0.2">
      <c r="B193" s="222"/>
    </row>
    <row r="194" spans="2:2" x14ac:dyDescent="0.2">
      <c r="B194" s="222"/>
    </row>
    <row r="195" spans="2:2" x14ac:dyDescent="0.2">
      <c r="B195" s="222"/>
    </row>
    <row r="196" spans="2:2" x14ac:dyDescent="0.2">
      <c r="B196" s="222"/>
    </row>
    <row r="197" spans="2:2" x14ac:dyDescent="0.2">
      <c r="B197" s="222"/>
    </row>
    <row r="198" spans="2:2" x14ac:dyDescent="0.2">
      <c r="B198" s="222"/>
    </row>
    <row r="199" spans="2:2" x14ac:dyDescent="0.2">
      <c r="B199" s="222"/>
    </row>
    <row r="200" spans="2:2" x14ac:dyDescent="0.2">
      <c r="B200" s="222"/>
    </row>
    <row r="201" spans="2:2" x14ac:dyDescent="0.2">
      <c r="B201" s="222"/>
    </row>
    <row r="202" spans="2:2" x14ac:dyDescent="0.2">
      <c r="B202" s="222"/>
    </row>
    <row r="203" spans="2:2" x14ac:dyDescent="0.2">
      <c r="B203" s="222"/>
    </row>
    <row r="204" spans="2:2" x14ac:dyDescent="0.2">
      <c r="B204" s="222"/>
    </row>
    <row r="205" spans="2:2" x14ac:dyDescent="0.2">
      <c r="B205" s="222"/>
    </row>
    <row r="206" spans="2:2" x14ac:dyDescent="0.2">
      <c r="B206" s="222"/>
    </row>
    <row r="207" spans="2:2" x14ac:dyDescent="0.2">
      <c r="B207" s="222"/>
    </row>
    <row r="208" spans="2:2" x14ac:dyDescent="0.2">
      <c r="B208" s="222"/>
    </row>
    <row r="209" spans="2:2" x14ac:dyDescent="0.2">
      <c r="B209" s="222"/>
    </row>
    <row r="210" spans="2:2" x14ac:dyDescent="0.2">
      <c r="B210" s="222"/>
    </row>
    <row r="211" spans="2:2" x14ac:dyDescent="0.2">
      <c r="B211" s="222"/>
    </row>
    <row r="212" spans="2:2" x14ac:dyDescent="0.2">
      <c r="B212" s="222"/>
    </row>
    <row r="213" spans="2:2" x14ac:dyDescent="0.2">
      <c r="B213" s="222"/>
    </row>
    <row r="214" spans="2:2" x14ac:dyDescent="0.2">
      <c r="B214" s="222"/>
    </row>
    <row r="215" spans="2:2" x14ac:dyDescent="0.2">
      <c r="B215" s="222"/>
    </row>
    <row r="216" spans="2:2" x14ac:dyDescent="0.2">
      <c r="B216" s="222"/>
    </row>
    <row r="217" spans="2:2" x14ac:dyDescent="0.2">
      <c r="B217" s="222"/>
    </row>
    <row r="218" spans="2:2" x14ac:dyDescent="0.2">
      <c r="B218" s="222"/>
    </row>
    <row r="219" spans="2:2" x14ac:dyDescent="0.2">
      <c r="B219" s="222"/>
    </row>
    <row r="220" spans="2:2" x14ac:dyDescent="0.2">
      <c r="B220" s="222"/>
    </row>
    <row r="221" spans="2:2" x14ac:dyDescent="0.2">
      <c r="B221" s="222"/>
    </row>
    <row r="222" spans="2:2" x14ac:dyDescent="0.2">
      <c r="B222" s="222"/>
    </row>
    <row r="223" spans="2:2" x14ac:dyDescent="0.2">
      <c r="B223" s="222"/>
    </row>
    <row r="224" spans="2:2" x14ac:dyDescent="0.2">
      <c r="B224" s="222"/>
    </row>
    <row r="225" spans="2:2" x14ac:dyDescent="0.2">
      <c r="B225" s="222"/>
    </row>
    <row r="226" spans="2:2" x14ac:dyDescent="0.2">
      <c r="B226" s="222"/>
    </row>
    <row r="227" spans="2:2" x14ac:dyDescent="0.2">
      <c r="B227" s="222"/>
    </row>
    <row r="228" spans="2:2" x14ac:dyDescent="0.2">
      <c r="B228" s="222"/>
    </row>
    <row r="229" spans="2:2" x14ac:dyDescent="0.2">
      <c r="B229" s="222"/>
    </row>
    <row r="230" spans="2:2" x14ac:dyDescent="0.2">
      <c r="B230" s="222"/>
    </row>
    <row r="231" spans="2:2" x14ac:dyDescent="0.2">
      <c r="B231" s="222"/>
    </row>
    <row r="232" spans="2:2" x14ac:dyDescent="0.2">
      <c r="B232" s="222"/>
    </row>
    <row r="233" spans="2:2" x14ac:dyDescent="0.2">
      <c r="B233" s="222"/>
    </row>
    <row r="234" spans="2:2" x14ac:dyDescent="0.2">
      <c r="B234" s="222"/>
    </row>
    <row r="235" spans="2:2" x14ac:dyDescent="0.2">
      <c r="B235" s="222"/>
    </row>
    <row r="236" spans="2:2" x14ac:dyDescent="0.2">
      <c r="B236" s="222"/>
    </row>
    <row r="237" spans="2:2" x14ac:dyDescent="0.2">
      <c r="B237" s="222"/>
    </row>
    <row r="238" spans="2:2" x14ac:dyDescent="0.2">
      <c r="B238" s="222"/>
    </row>
    <row r="239" spans="2:2" x14ac:dyDescent="0.2">
      <c r="B239" s="222"/>
    </row>
    <row r="240" spans="2:2" x14ac:dyDescent="0.2">
      <c r="B240" s="222"/>
    </row>
    <row r="241" spans="2:2" x14ac:dyDescent="0.2">
      <c r="B241" s="222"/>
    </row>
    <row r="242" spans="2:2" x14ac:dyDescent="0.2">
      <c r="B242" s="222"/>
    </row>
    <row r="243" spans="2:2" x14ac:dyDescent="0.2">
      <c r="B243" s="222"/>
    </row>
    <row r="244" spans="2:2" x14ac:dyDescent="0.2">
      <c r="B244" s="222"/>
    </row>
    <row r="245" spans="2:2" x14ac:dyDescent="0.2">
      <c r="B245" s="222"/>
    </row>
    <row r="246" spans="2:2" x14ac:dyDescent="0.2">
      <c r="B246" s="222"/>
    </row>
    <row r="247" spans="2:2" x14ac:dyDescent="0.2">
      <c r="B247" s="222"/>
    </row>
    <row r="248" spans="2:2" x14ac:dyDescent="0.2">
      <c r="B248" s="222"/>
    </row>
    <row r="249" spans="2:2" x14ac:dyDescent="0.2">
      <c r="B249" s="222"/>
    </row>
    <row r="250" spans="2:2" x14ac:dyDescent="0.2">
      <c r="B250" s="222"/>
    </row>
    <row r="251" spans="2:2" x14ac:dyDescent="0.2">
      <c r="B251" s="222"/>
    </row>
    <row r="252" spans="2:2" x14ac:dyDescent="0.2">
      <c r="B252" s="222"/>
    </row>
    <row r="253" spans="2:2" x14ac:dyDescent="0.2">
      <c r="B253" s="222"/>
    </row>
    <row r="254" spans="2:2" x14ac:dyDescent="0.2">
      <c r="B254" s="222"/>
    </row>
    <row r="255" spans="2:2" x14ac:dyDescent="0.2">
      <c r="B255" s="222"/>
    </row>
    <row r="256" spans="2:2" x14ac:dyDescent="0.2">
      <c r="B256" s="222"/>
    </row>
    <row r="257" spans="2:2" x14ac:dyDescent="0.2">
      <c r="B257" s="222"/>
    </row>
    <row r="258" spans="2:2" x14ac:dyDescent="0.2">
      <c r="B258" s="222"/>
    </row>
    <row r="259" spans="2:2" x14ac:dyDescent="0.2">
      <c r="B259" s="222"/>
    </row>
    <row r="260" spans="2:2" x14ac:dyDescent="0.2">
      <c r="B260" s="222"/>
    </row>
    <row r="261" spans="2:2" x14ac:dyDescent="0.2">
      <c r="B261" s="222"/>
    </row>
    <row r="262" spans="2:2" x14ac:dyDescent="0.2">
      <c r="B262" s="222"/>
    </row>
    <row r="263" spans="2:2" x14ac:dyDescent="0.2">
      <c r="B263" s="222"/>
    </row>
    <row r="264" spans="2:2" x14ac:dyDescent="0.2">
      <c r="B264" s="222"/>
    </row>
    <row r="265" spans="2:2" x14ac:dyDescent="0.2">
      <c r="B265" s="222"/>
    </row>
    <row r="266" spans="2:2" x14ac:dyDescent="0.2">
      <c r="B266" s="222"/>
    </row>
    <row r="267" spans="2:2" x14ac:dyDescent="0.2">
      <c r="B267" s="222"/>
    </row>
    <row r="268" spans="2:2" x14ac:dyDescent="0.2">
      <c r="B268" s="222"/>
    </row>
    <row r="269" spans="2:2" x14ac:dyDescent="0.2">
      <c r="B269" s="222"/>
    </row>
    <row r="270" spans="2:2" x14ac:dyDescent="0.2">
      <c r="B270" s="222"/>
    </row>
    <row r="271" spans="2:2" x14ac:dyDescent="0.2">
      <c r="B271" s="222"/>
    </row>
    <row r="272" spans="2:2" x14ac:dyDescent="0.2">
      <c r="B272" s="222"/>
    </row>
    <row r="273" spans="2:2" x14ac:dyDescent="0.2">
      <c r="B273" s="222"/>
    </row>
    <row r="274" spans="2:2" x14ac:dyDescent="0.2">
      <c r="B274" s="222"/>
    </row>
    <row r="275" spans="2:2" x14ac:dyDescent="0.2">
      <c r="B275" s="222"/>
    </row>
    <row r="276" spans="2:2" x14ac:dyDescent="0.2">
      <c r="B276" s="222"/>
    </row>
    <row r="277" spans="2:2" x14ac:dyDescent="0.2">
      <c r="B277" s="222"/>
    </row>
    <row r="278" spans="2:2" x14ac:dyDescent="0.2">
      <c r="B278" s="222"/>
    </row>
    <row r="279" spans="2:2" x14ac:dyDescent="0.2">
      <c r="B279" s="222"/>
    </row>
    <row r="280" spans="2:2" x14ac:dyDescent="0.2">
      <c r="B280" s="222"/>
    </row>
    <row r="281" spans="2:2" x14ac:dyDescent="0.2">
      <c r="B281" s="222"/>
    </row>
    <row r="282" spans="2:2" x14ac:dyDescent="0.2">
      <c r="B282" s="222"/>
    </row>
    <row r="283" spans="2:2" x14ac:dyDescent="0.2">
      <c r="B283" s="222"/>
    </row>
    <row r="284" spans="2:2" x14ac:dyDescent="0.2">
      <c r="B284" s="222"/>
    </row>
    <row r="285" spans="2:2" x14ac:dyDescent="0.2">
      <c r="B285" s="222"/>
    </row>
    <row r="286" spans="2:2" x14ac:dyDescent="0.2">
      <c r="B286" s="222"/>
    </row>
    <row r="287" spans="2:2" x14ac:dyDescent="0.2">
      <c r="B287" s="222"/>
    </row>
    <row r="288" spans="2:2" x14ac:dyDescent="0.2">
      <c r="B288" s="222"/>
    </row>
    <row r="289" spans="2:2" x14ac:dyDescent="0.2">
      <c r="B289" s="222"/>
    </row>
    <row r="290" spans="2:2" x14ac:dyDescent="0.2">
      <c r="B290" s="222"/>
    </row>
    <row r="291" spans="2:2" x14ac:dyDescent="0.2">
      <c r="B291" s="222"/>
    </row>
    <row r="292" spans="2:2" x14ac:dyDescent="0.2">
      <c r="B292" s="222"/>
    </row>
    <row r="293" spans="2:2" x14ac:dyDescent="0.2">
      <c r="B293" s="222"/>
    </row>
    <row r="294" spans="2:2" x14ac:dyDescent="0.2">
      <c r="B294" s="222"/>
    </row>
    <row r="295" spans="2:2" x14ac:dyDescent="0.2">
      <c r="B295" s="222"/>
    </row>
    <row r="296" spans="2:2" x14ac:dyDescent="0.2">
      <c r="B296" s="222"/>
    </row>
    <row r="297" spans="2:2" x14ac:dyDescent="0.2">
      <c r="B297" s="222"/>
    </row>
    <row r="298" spans="2:2" x14ac:dyDescent="0.2">
      <c r="B298" s="222"/>
    </row>
    <row r="299" spans="2:2" x14ac:dyDescent="0.2">
      <c r="B299" s="222"/>
    </row>
    <row r="300" spans="2:2" x14ac:dyDescent="0.2">
      <c r="B300" s="222"/>
    </row>
    <row r="301" spans="2:2" x14ac:dyDescent="0.2">
      <c r="B301" s="222"/>
    </row>
    <row r="302" spans="2:2" x14ac:dyDescent="0.2">
      <c r="B302" s="222"/>
    </row>
    <row r="303" spans="2:2" x14ac:dyDescent="0.2">
      <c r="B303" s="222"/>
    </row>
    <row r="304" spans="2:2" x14ac:dyDescent="0.2">
      <c r="B304" s="222"/>
    </row>
    <row r="305" spans="2:2" x14ac:dyDescent="0.2">
      <c r="B305" s="222"/>
    </row>
    <row r="306" spans="2:2" x14ac:dyDescent="0.2">
      <c r="B306" s="222"/>
    </row>
    <row r="307" spans="2:2" x14ac:dyDescent="0.2">
      <c r="B307" s="222"/>
    </row>
    <row r="308" spans="2:2" x14ac:dyDescent="0.2">
      <c r="B308" s="222"/>
    </row>
    <row r="309" spans="2:2" x14ac:dyDescent="0.2">
      <c r="B309" s="222"/>
    </row>
    <row r="310" spans="2:2" x14ac:dyDescent="0.2">
      <c r="B310" s="222"/>
    </row>
    <row r="311" spans="2:2" x14ac:dyDescent="0.2">
      <c r="B311" s="222"/>
    </row>
    <row r="312" spans="2:2" x14ac:dyDescent="0.2">
      <c r="B312" s="222"/>
    </row>
    <row r="313" spans="2:2" x14ac:dyDescent="0.2">
      <c r="B313" s="222"/>
    </row>
    <row r="314" spans="2:2" x14ac:dyDescent="0.2">
      <c r="B314" s="222"/>
    </row>
    <row r="315" spans="2:2" x14ac:dyDescent="0.2">
      <c r="B315" s="222"/>
    </row>
    <row r="316" spans="2:2" x14ac:dyDescent="0.2">
      <c r="B316" s="222"/>
    </row>
    <row r="317" spans="2:2" x14ac:dyDescent="0.2">
      <c r="B317" s="222"/>
    </row>
    <row r="318" spans="2:2" x14ac:dyDescent="0.2">
      <c r="B318" s="222"/>
    </row>
    <row r="319" spans="2:2" x14ac:dyDescent="0.2">
      <c r="B319" s="222"/>
    </row>
    <row r="320" spans="2:2" x14ac:dyDescent="0.2">
      <c r="B320" s="222"/>
    </row>
    <row r="321" spans="2:2" x14ac:dyDescent="0.2">
      <c r="B321" s="222"/>
    </row>
    <row r="322" spans="2:2" x14ac:dyDescent="0.2">
      <c r="B322" s="222"/>
    </row>
    <row r="323" spans="2:2" x14ac:dyDescent="0.2">
      <c r="B323" s="222"/>
    </row>
    <row r="324" spans="2:2" x14ac:dyDescent="0.2">
      <c r="B324" s="222"/>
    </row>
    <row r="325" spans="2:2" x14ac:dyDescent="0.2">
      <c r="B325" s="222"/>
    </row>
    <row r="326" spans="2:2" x14ac:dyDescent="0.2">
      <c r="B326" s="222"/>
    </row>
    <row r="327" spans="2:2" x14ac:dyDescent="0.2">
      <c r="B327" s="222"/>
    </row>
    <row r="328" spans="2:2" x14ac:dyDescent="0.2">
      <c r="B328" s="222"/>
    </row>
    <row r="329" spans="2:2" x14ac:dyDescent="0.2">
      <c r="B329" s="222"/>
    </row>
    <row r="330" spans="2:2" x14ac:dyDescent="0.2">
      <c r="B330" s="222"/>
    </row>
    <row r="331" spans="2:2" x14ac:dyDescent="0.2">
      <c r="B331" s="222"/>
    </row>
    <row r="332" spans="2:2" x14ac:dyDescent="0.2">
      <c r="B332" s="222"/>
    </row>
    <row r="333" spans="2:2" x14ac:dyDescent="0.2">
      <c r="B333" s="222"/>
    </row>
    <row r="334" spans="2:2" x14ac:dyDescent="0.2">
      <c r="B334" s="222"/>
    </row>
    <row r="335" spans="2:2" x14ac:dyDescent="0.2">
      <c r="B335" s="222"/>
    </row>
    <row r="336" spans="2:2" x14ac:dyDescent="0.2">
      <c r="B336" s="222"/>
    </row>
    <row r="337" spans="2:2" x14ac:dyDescent="0.2">
      <c r="B337" s="222"/>
    </row>
    <row r="338" spans="2:2" x14ac:dyDescent="0.2">
      <c r="B338" s="222"/>
    </row>
    <row r="339" spans="2:2" x14ac:dyDescent="0.2">
      <c r="B339" s="222"/>
    </row>
    <row r="340" spans="2:2" x14ac:dyDescent="0.2">
      <c r="B340" s="222"/>
    </row>
    <row r="341" spans="2:2" x14ac:dyDescent="0.2">
      <c r="B341" s="222"/>
    </row>
    <row r="342" spans="2:2" x14ac:dyDescent="0.2">
      <c r="B342" s="222"/>
    </row>
    <row r="343" spans="2:2" x14ac:dyDescent="0.2">
      <c r="B343" s="222"/>
    </row>
    <row r="344" spans="2:2" x14ac:dyDescent="0.2">
      <c r="B344" s="222"/>
    </row>
    <row r="345" spans="2:2" x14ac:dyDescent="0.2">
      <c r="B345" s="222"/>
    </row>
    <row r="346" spans="2:2" x14ac:dyDescent="0.2">
      <c r="B346" s="222"/>
    </row>
    <row r="347" spans="2:2" x14ac:dyDescent="0.2">
      <c r="B347" s="222"/>
    </row>
    <row r="348" spans="2:2" x14ac:dyDescent="0.2">
      <c r="B348" s="222"/>
    </row>
    <row r="349" spans="2:2" x14ac:dyDescent="0.2">
      <c r="B349" s="222"/>
    </row>
    <row r="350" spans="2:2" x14ac:dyDescent="0.2">
      <c r="B350" s="222"/>
    </row>
    <row r="351" spans="2:2" x14ac:dyDescent="0.2">
      <c r="B351" s="222"/>
    </row>
    <row r="352" spans="2:2" x14ac:dyDescent="0.2">
      <c r="B352" s="222"/>
    </row>
    <row r="353" spans="2:2" x14ac:dyDescent="0.2">
      <c r="B353" s="222"/>
    </row>
    <row r="354" spans="2:2" x14ac:dyDescent="0.2">
      <c r="B354" s="222"/>
    </row>
    <row r="355" spans="2:2" x14ac:dyDescent="0.2">
      <c r="B355" s="222"/>
    </row>
    <row r="356" spans="2:2" x14ac:dyDescent="0.2">
      <c r="B356" s="222"/>
    </row>
    <row r="357" spans="2:2" x14ac:dyDescent="0.2">
      <c r="B357" s="222"/>
    </row>
    <row r="358" spans="2:2" x14ac:dyDescent="0.2">
      <c r="B358" s="222"/>
    </row>
    <row r="359" spans="2:2" x14ac:dyDescent="0.2">
      <c r="B359" s="222"/>
    </row>
    <row r="360" spans="2:2" x14ac:dyDescent="0.2">
      <c r="B360" s="222"/>
    </row>
    <row r="361" spans="2:2" x14ac:dyDescent="0.2">
      <c r="B361" s="222"/>
    </row>
    <row r="362" spans="2:2" x14ac:dyDescent="0.2">
      <c r="B362" s="222"/>
    </row>
    <row r="363" spans="2:2" x14ac:dyDescent="0.2">
      <c r="B363" s="222"/>
    </row>
    <row r="364" spans="2:2" x14ac:dyDescent="0.2">
      <c r="B364" s="222"/>
    </row>
    <row r="365" spans="2:2" x14ac:dyDescent="0.2">
      <c r="B365" s="222"/>
    </row>
    <row r="366" spans="2:2" x14ac:dyDescent="0.2">
      <c r="B366" s="222"/>
    </row>
    <row r="367" spans="2:2" x14ac:dyDescent="0.2">
      <c r="B367" s="222"/>
    </row>
    <row r="368" spans="2:2" x14ac:dyDescent="0.2">
      <c r="B368" s="222"/>
    </row>
    <row r="369" spans="2:2" x14ac:dyDescent="0.2">
      <c r="B369" s="222"/>
    </row>
    <row r="370" spans="2:2" x14ac:dyDescent="0.2">
      <c r="B370" s="222"/>
    </row>
    <row r="371" spans="2:2" x14ac:dyDescent="0.2">
      <c r="B371" s="222"/>
    </row>
    <row r="372" spans="2:2" x14ac:dyDescent="0.2">
      <c r="B372" s="222"/>
    </row>
    <row r="373" spans="2:2" x14ac:dyDescent="0.2">
      <c r="B373" s="222"/>
    </row>
    <row r="374" spans="2:2" x14ac:dyDescent="0.2">
      <c r="B374" s="222"/>
    </row>
    <row r="375" spans="2:2" x14ac:dyDescent="0.2">
      <c r="B375" s="222"/>
    </row>
    <row r="376" spans="2:2" x14ac:dyDescent="0.2">
      <c r="B376" s="222"/>
    </row>
    <row r="377" spans="2:2" x14ac:dyDescent="0.2">
      <c r="B377" s="222"/>
    </row>
    <row r="378" spans="2:2" x14ac:dyDescent="0.2">
      <c r="B378" s="222"/>
    </row>
    <row r="379" spans="2:2" x14ac:dyDescent="0.2">
      <c r="B379" s="222"/>
    </row>
    <row r="380" spans="2:2" x14ac:dyDescent="0.2">
      <c r="B380" s="222"/>
    </row>
    <row r="381" spans="2:2" x14ac:dyDescent="0.2">
      <c r="B381" s="222"/>
    </row>
    <row r="382" spans="2:2" x14ac:dyDescent="0.2">
      <c r="B382" s="222"/>
    </row>
    <row r="383" spans="2:2" x14ac:dyDescent="0.2">
      <c r="B383" s="222"/>
    </row>
    <row r="384" spans="2:2" x14ac:dyDescent="0.2">
      <c r="B384" s="222"/>
    </row>
    <row r="385" spans="2:2" x14ac:dyDescent="0.2">
      <c r="B385" s="222"/>
    </row>
    <row r="386" spans="2:2" x14ac:dyDescent="0.2">
      <c r="B386" s="222"/>
    </row>
    <row r="387" spans="2:2" x14ac:dyDescent="0.2">
      <c r="B387" s="222"/>
    </row>
    <row r="388" spans="2:2" x14ac:dyDescent="0.2">
      <c r="B388" s="222"/>
    </row>
    <row r="389" spans="2:2" x14ac:dyDescent="0.2">
      <c r="B389" s="222"/>
    </row>
    <row r="390" spans="2:2" x14ac:dyDescent="0.2">
      <c r="B390" s="222"/>
    </row>
    <row r="391" spans="2:2" x14ac:dyDescent="0.2">
      <c r="B391" s="222"/>
    </row>
    <row r="392" spans="2:2" x14ac:dyDescent="0.2">
      <c r="B392" s="222"/>
    </row>
    <row r="393" spans="2:2" x14ac:dyDescent="0.2">
      <c r="B393" s="222"/>
    </row>
    <row r="394" spans="2:2" x14ac:dyDescent="0.2">
      <c r="B394" s="222"/>
    </row>
    <row r="395" spans="2:2" x14ac:dyDescent="0.2">
      <c r="B395" s="222"/>
    </row>
    <row r="396" spans="2:2" x14ac:dyDescent="0.2">
      <c r="B396" s="222"/>
    </row>
    <row r="397" spans="2:2" x14ac:dyDescent="0.2">
      <c r="B397" s="222"/>
    </row>
    <row r="398" spans="2:2" x14ac:dyDescent="0.2">
      <c r="B398" s="222"/>
    </row>
    <row r="399" spans="2:2" x14ac:dyDescent="0.2">
      <c r="B399" s="222"/>
    </row>
    <row r="400" spans="2:2" x14ac:dyDescent="0.2">
      <c r="B400" s="222"/>
    </row>
    <row r="401" spans="2:2" x14ac:dyDescent="0.2">
      <c r="B401" s="222"/>
    </row>
    <row r="402" spans="2:2" x14ac:dyDescent="0.2">
      <c r="B402" s="222"/>
    </row>
    <row r="403" spans="2:2" x14ac:dyDescent="0.2">
      <c r="B403" s="222"/>
    </row>
    <row r="404" spans="2:2" x14ac:dyDescent="0.2">
      <c r="B404" s="222"/>
    </row>
    <row r="405" spans="2:2" x14ac:dyDescent="0.2">
      <c r="B405" s="222"/>
    </row>
    <row r="406" spans="2:2" x14ac:dyDescent="0.2">
      <c r="B406" s="222"/>
    </row>
    <row r="407" spans="2:2" x14ac:dyDescent="0.2">
      <c r="B407" s="222"/>
    </row>
    <row r="408" spans="2:2" x14ac:dyDescent="0.2">
      <c r="B408" s="222"/>
    </row>
    <row r="409" spans="2:2" x14ac:dyDescent="0.2">
      <c r="B409" s="222"/>
    </row>
    <row r="410" spans="2:2" x14ac:dyDescent="0.2">
      <c r="B410" s="222"/>
    </row>
    <row r="411" spans="2:2" x14ac:dyDescent="0.2">
      <c r="B411" s="222"/>
    </row>
    <row r="412" spans="2:2" x14ac:dyDescent="0.2">
      <c r="B412" s="222"/>
    </row>
    <row r="413" spans="2:2" x14ac:dyDescent="0.2">
      <c r="B413" s="222"/>
    </row>
    <row r="414" spans="2:2" x14ac:dyDescent="0.2">
      <c r="B414" s="222"/>
    </row>
    <row r="415" spans="2:2" x14ac:dyDescent="0.2">
      <c r="B415" s="222"/>
    </row>
    <row r="416" spans="2:2" x14ac:dyDescent="0.2">
      <c r="B416" s="222"/>
    </row>
    <row r="417" spans="2:2" x14ac:dyDescent="0.2">
      <c r="B417" s="222"/>
    </row>
    <row r="418" spans="2:2" x14ac:dyDescent="0.2">
      <c r="B418" s="222"/>
    </row>
    <row r="419" spans="2:2" x14ac:dyDescent="0.2">
      <c r="B419" s="222"/>
    </row>
    <row r="420" spans="2:2" x14ac:dyDescent="0.2">
      <c r="B420" s="222"/>
    </row>
    <row r="421" spans="2:2" x14ac:dyDescent="0.2">
      <c r="B421" s="222"/>
    </row>
    <row r="422" spans="2:2" x14ac:dyDescent="0.2">
      <c r="B422" s="222"/>
    </row>
    <row r="423" spans="2:2" x14ac:dyDescent="0.2">
      <c r="B423" s="222"/>
    </row>
    <row r="424" spans="2:2" x14ac:dyDescent="0.2">
      <c r="B424" s="222"/>
    </row>
    <row r="425" spans="2:2" x14ac:dyDescent="0.2">
      <c r="B425" s="222"/>
    </row>
    <row r="426" spans="2:2" x14ac:dyDescent="0.2">
      <c r="B426" s="222"/>
    </row>
    <row r="427" spans="2:2" x14ac:dyDescent="0.2">
      <c r="B427" s="222"/>
    </row>
    <row r="428" spans="2:2" x14ac:dyDescent="0.2">
      <c r="B428" s="222"/>
    </row>
    <row r="429" spans="2:2" x14ac:dyDescent="0.2">
      <c r="B429" s="222"/>
    </row>
    <row r="430" spans="2:2" x14ac:dyDescent="0.2">
      <c r="B430" s="222"/>
    </row>
    <row r="431" spans="2:2" x14ac:dyDescent="0.2">
      <c r="B431" s="222"/>
    </row>
    <row r="432" spans="2:2" x14ac:dyDescent="0.2">
      <c r="B432" s="222"/>
    </row>
    <row r="433" spans="2:2" x14ac:dyDescent="0.2">
      <c r="B433" s="222"/>
    </row>
    <row r="434" spans="2:2" x14ac:dyDescent="0.2">
      <c r="B434" s="222"/>
    </row>
    <row r="435" spans="2:2" x14ac:dyDescent="0.2">
      <c r="B435" s="222"/>
    </row>
    <row r="436" spans="2:2" x14ac:dyDescent="0.2">
      <c r="B436" s="222"/>
    </row>
    <row r="437" spans="2:2" x14ac:dyDescent="0.2">
      <c r="B437" s="222"/>
    </row>
    <row r="438" spans="2:2" x14ac:dyDescent="0.2">
      <c r="B438" s="222"/>
    </row>
    <row r="439" spans="2:2" x14ac:dyDescent="0.2">
      <c r="B439" s="222"/>
    </row>
    <row r="440" spans="2:2" x14ac:dyDescent="0.2">
      <c r="B440" s="222"/>
    </row>
    <row r="441" spans="2:2" x14ac:dyDescent="0.2">
      <c r="B441" s="222"/>
    </row>
    <row r="442" spans="2:2" x14ac:dyDescent="0.2">
      <c r="B442" s="222"/>
    </row>
    <row r="443" spans="2:2" x14ac:dyDescent="0.2">
      <c r="B443" s="222"/>
    </row>
    <row r="444" spans="2:2" x14ac:dyDescent="0.2">
      <c r="B444" s="222"/>
    </row>
    <row r="445" spans="2:2" x14ac:dyDescent="0.2">
      <c r="B445" s="222"/>
    </row>
    <row r="446" spans="2:2" x14ac:dyDescent="0.2">
      <c r="B446" s="222"/>
    </row>
    <row r="447" spans="2:2" x14ac:dyDescent="0.2">
      <c r="B447" s="222"/>
    </row>
    <row r="448" spans="2:2" x14ac:dyDescent="0.2">
      <c r="B448" s="222"/>
    </row>
    <row r="449" spans="2:2" x14ac:dyDescent="0.2">
      <c r="B449" s="222"/>
    </row>
    <row r="450" spans="2:2" x14ac:dyDescent="0.2">
      <c r="B450" s="222"/>
    </row>
    <row r="451" spans="2:2" x14ac:dyDescent="0.2">
      <c r="B451" s="222"/>
    </row>
    <row r="452" spans="2:2" x14ac:dyDescent="0.2">
      <c r="B452" s="222"/>
    </row>
    <row r="453" spans="2:2" x14ac:dyDescent="0.2">
      <c r="B453" s="222"/>
    </row>
    <row r="454" spans="2:2" x14ac:dyDescent="0.2">
      <c r="B454" s="222"/>
    </row>
    <row r="455" spans="2:2" x14ac:dyDescent="0.2">
      <c r="B455" s="222"/>
    </row>
    <row r="456" spans="2:2" x14ac:dyDescent="0.2">
      <c r="B456" s="222"/>
    </row>
    <row r="457" spans="2:2" x14ac:dyDescent="0.2">
      <c r="B457" s="222"/>
    </row>
    <row r="458" spans="2:2" x14ac:dyDescent="0.2">
      <c r="B458" s="222"/>
    </row>
    <row r="459" spans="2:2" x14ac:dyDescent="0.2">
      <c r="B459" s="222"/>
    </row>
    <row r="460" spans="2:2" x14ac:dyDescent="0.2">
      <c r="B460" s="222"/>
    </row>
    <row r="461" spans="2:2" x14ac:dyDescent="0.2">
      <c r="B461" s="222"/>
    </row>
    <row r="462" spans="2:2" x14ac:dyDescent="0.2">
      <c r="B462" s="222"/>
    </row>
    <row r="463" spans="2:2" x14ac:dyDescent="0.2">
      <c r="B463" s="222"/>
    </row>
    <row r="464" spans="2:2" x14ac:dyDescent="0.2">
      <c r="B464" s="222"/>
    </row>
    <row r="465" spans="2:2" x14ac:dyDescent="0.2">
      <c r="B465" s="222"/>
    </row>
    <row r="466" spans="2:2" x14ac:dyDescent="0.2">
      <c r="B466" s="222"/>
    </row>
    <row r="467" spans="2:2" x14ac:dyDescent="0.2">
      <c r="B467" s="222"/>
    </row>
    <row r="468" spans="2:2" x14ac:dyDescent="0.2">
      <c r="B468" s="222"/>
    </row>
    <row r="469" spans="2:2" x14ac:dyDescent="0.2">
      <c r="B469" s="222"/>
    </row>
    <row r="470" spans="2:2" x14ac:dyDescent="0.2">
      <c r="B470" s="222"/>
    </row>
    <row r="471" spans="2:2" x14ac:dyDescent="0.2">
      <c r="B471" s="222"/>
    </row>
    <row r="472" spans="2:2" x14ac:dyDescent="0.2">
      <c r="B472" s="222"/>
    </row>
    <row r="473" spans="2:2" x14ac:dyDescent="0.2">
      <c r="B473" s="222"/>
    </row>
    <row r="474" spans="2:2" x14ac:dyDescent="0.2">
      <c r="B474" s="222"/>
    </row>
    <row r="475" spans="2:2" x14ac:dyDescent="0.2">
      <c r="B475" s="222"/>
    </row>
    <row r="476" spans="2:2" x14ac:dyDescent="0.2">
      <c r="B476" s="222"/>
    </row>
    <row r="477" spans="2:2" x14ac:dyDescent="0.2">
      <c r="B477" s="222"/>
    </row>
    <row r="478" spans="2:2" x14ac:dyDescent="0.2">
      <c r="B478" s="222"/>
    </row>
    <row r="479" spans="2:2" x14ac:dyDescent="0.2">
      <c r="B479" s="222"/>
    </row>
    <row r="480" spans="2:2" x14ac:dyDescent="0.2">
      <c r="B480" s="222"/>
    </row>
    <row r="481" spans="2:2" x14ac:dyDescent="0.2">
      <c r="B481" s="222"/>
    </row>
    <row r="482" spans="2:2" x14ac:dyDescent="0.2">
      <c r="B482" s="222"/>
    </row>
    <row r="483" spans="2:2" x14ac:dyDescent="0.2">
      <c r="B483" s="222"/>
    </row>
    <row r="484" spans="2:2" x14ac:dyDescent="0.2">
      <c r="B484" s="222"/>
    </row>
    <row r="485" spans="2:2" x14ac:dyDescent="0.2">
      <c r="B485" s="222"/>
    </row>
    <row r="486" spans="2:2" x14ac:dyDescent="0.2">
      <c r="B486" s="222"/>
    </row>
    <row r="487" spans="2:2" x14ac:dyDescent="0.2">
      <c r="B487" s="222"/>
    </row>
    <row r="488" spans="2:2" x14ac:dyDescent="0.2">
      <c r="B488" s="222"/>
    </row>
    <row r="489" spans="2:2" x14ac:dyDescent="0.2">
      <c r="B489" s="222"/>
    </row>
    <row r="490" spans="2:2" x14ac:dyDescent="0.2">
      <c r="B490" s="222"/>
    </row>
    <row r="491" spans="2:2" x14ac:dyDescent="0.2">
      <c r="B491" s="222"/>
    </row>
    <row r="492" spans="2:2" x14ac:dyDescent="0.2">
      <c r="B492" s="222"/>
    </row>
    <row r="493" spans="2:2" x14ac:dyDescent="0.2">
      <c r="B493" s="222"/>
    </row>
    <row r="494" spans="2:2" x14ac:dyDescent="0.2">
      <c r="B494" s="222"/>
    </row>
    <row r="495" spans="2:2" x14ac:dyDescent="0.2">
      <c r="B495" s="222"/>
    </row>
    <row r="496" spans="2:2" x14ac:dyDescent="0.2">
      <c r="B496" s="222"/>
    </row>
    <row r="497" spans="2:2" x14ac:dyDescent="0.2">
      <c r="B497" s="222"/>
    </row>
    <row r="498" spans="2:2" x14ac:dyDescent="0.2">
      <c r="B498" s="222"/>
    </row>
    <row r="499" spans="2:2" x14ac:dyDescent="0.2">
      <c r="B499" s="222"/>
    </row>
    <row r="500" spans="2:2" x14ac:dyDescent="0.2">
      <c r="B500" s="222"/>
    </row>
    <row r="501" spans="2:2" x14ac:dyDescent="0.2">
      <c r="B501" s="222"/>
    </row>
    <row r="502" spans="2:2" x14ac:dyDescent="0.2">
      <c r="B502" s="222"/>
    </row>
    <row r="503" spans="2:2" x14ac:dyDescent="0.2">
      <c r="B503" s="222"/>
    </row>
    <row r="504" spans="2:2" x14ac:dyDescent="0.2">
      <c r="B504" s="222"/>
    </row>
    <row r="505" spans="2:2" x14ac:dyDescent="0.2">
      <c r="B505" s="222"/>
    </row>
    <row r="506" spans="2:2" x14ac:dyDescent="0.2">
      <c r="B506" s="222"/>
    </row>
    <row r="507" spans="2:2" x14ac:dyDescent="0.2">
      <c r="B507" s="222"/>
    </row>
    <row r="508" spans="2:2" x14ac:dyDescent="0.2">
      <c r="B508" s="222"/>
    </row>
    <row r="509" spans="2:2" x14ac:dyDescent="0.2">
      <c r="B509" s="222"/>
    </row>
    <row r="510" spans="2:2" x14ac:dyDescent="0.2">
      <c r="B510" s="222"/>
    </row>
    <row r="511" spans="2:2" x14ac:dyDescent="0.2">
      <c r="B511" s="222"/>
    </row>
    <row r="512" spans="2:2" x14ac:dyDescent="0.2">
      <c r="B512" s="222"/>
    </row>
    <row r="513" spans="2:2" x14ac:dyDescent="0.2">
      <c r="B513" s="222"/>
    </row>
    <row r="514" spans="2:2" x14ac:dyDescent="0.2">
      <c r="B514" s="222"/>
    </row>
    <row r="515" spans="2:2" x14ac:dyDescent="0.2">
      <c r="B515" s="222"/>
    </row>
    <row r="516" spans="2:2" x14ac:dyDescent="0.2">
      <c r="B516" s="222"/>
    </row>
    <row r="517" spans="2:2" x14ac:dyDescent="0.2">
      <c r="B517" s="222"/>
    </row>
    <row r="518" spans="2:2" x14ac:dyDescent="0.2">
      <c r="B518" s="222"/>
    </row>
    <row r="519" spans="2:2" x14ac:dyDescent="0.2">
      <c r="B519" s="222"/>
    </row>
    <row r="520" spans="2:2" x14ac:dyDescent="0.2">
      <c r="B520" s="222"/>
    </row>
    <row r="521" spans="2:2" x14ac:dyDescent="0.2">
      <c r="B521" s="222"/>
    </row>
    <row r="522" spans="2:2" x14ac:dyDescent="0.2">
      <c r="B522" s="222"/>
    </row>
    <row r="523" spans="2:2" x14ac:dyDescent="0.2">
      <c r="B523" s="222"/>
    </row>
    <row r="524" spans="2:2" x14ac:dyDescent="0.2">
      <c r="B524" s="222"/>
    </row>
    <row r="525" spans="2:2" x14ac:dyDescent="0.2">
      <c r="B525" s="222"/>
    </row>
    <row r="526" spans="2:2" x14ac:dyDescent="0.2">
      <c r="B526" s="222"/>
    </row>
    <row r="527" spans="2:2" x14ac:dyDescent="0.2">
      <c r="B527" s="222"/>
    </row>
    <row r="528" spans="2:2" x14ac:dyDescent="0.2">
      <c r="B528" s="222"/>
    </row>
    <row r="529" spans="2:2" x14ac:dyDescent="0.2">
      <c r="B529" s="222"/>
    </row>
    <row r="530" spans="2:2" x14ac:dyDescent="0.2">
      <c r="B530" s="222"/>
    </row>
    <row r="531" spans="2:2" x14ac:dyDescent="0.2">
      <c r="B531" s="222"/>
    </row>
    <row r="532" spans="2:2" x14ac:dyDescent="0.2">
      <c r="B532" s="222"/>
    </row>
    <row r="533" spans="2:2" x14ac:dyDescent="0.2">
      <c r="B533" s="222"/>
    </row>
    <row r="534" spans="2:2" x14ac:dyDescent="0.2">
      <c r="B534" s="222"/>
    </row>
    <row r="535" spans="2:2" x14ac:dyDescent="0.2">
      <c r="B535" s="222"/>
    </row>
    <row r="536" spans="2:2" x14ac:dyDescent="0.2">
      <c r="B536" s="222"/>
    </row>
    <row r="537" spans="2:2" x14ac:dyDescent="0.2">
      <c r="B537" s="222"/>
    </row>
    <row r="538" spans="2:2" x14ac:dyDescent="0.2">
      <c r="B538" s="222"/>
    </row>
    <row r="539" spans="2:2" x14ac:dyDescent="0.2">
      <c r="B539" s="222"/>
    </row>
    <row r="540" spans="2:2" x14ac:dyDescent="0.2">
      <c r="B540" s="222"/>
    </row>
    <row r="541" spans="2:2" x14ac:dyDescent="0.2">
      <c r="B541" s="222"/>
    </row>
    <row r="542" spans="2:2" x14ac:dyDescent="0.2">
      <c r="B542" s="222"/>
    </row>
    <row r="543" spans="2:2" x14ac:dyDescent="0.2">
      <c r="B543" s="222"/>
    </row>
    <row r="544" spans="2:2" x14ac:dyDescent="0.2">
      <c r="B544" s="222"/>
    </row>
    <row r="545" spans="2:2" x14ac:dyDescent="0.2">
      <c r="B545" s="222"/>
    </row>
    <row r="546" spans="2:2" x14ac:dyDescent="0.2">
      <c r="B546" s="222"/>
    </row>
    <row r="547" spans="2:2" x14ac:dyDescent="0.2">
      <c r="B547" s="222"/>
    </row>
    <row r="548" spans="2:2" x14ac:dyDescent="0.2">
      <c r="B548" s="222"/>
    </row>
    <row r="549" spans="2:2" x14ac:dyDescent="0.2">
      <c r="B549" s="222"/>
    </row>
    <row r="550" spans="2:2" x14ac:dyDescent="0.2">
      <c r="B550" s="222"/>
    </row>
    <row r="551" spans="2:2" x14ac:dyDescent="0.2">
      <c r="B551" s="222"/>
    </row>
    <row r="552" spans="2:2" x14ac:dyDescent="0.2">
      <c r="B552" s="222"/>
    </row>
    <row r="553" spans="2:2" x14ac:dyDescent="0.2">
      <c r="B553" s="222"/>
    </row>
    <row r="554" spans="2:2" x14ac:dyDescent="0.2">
      <c r="B554" s="222"/>
    </row>
    <row r="555" spans="2:2" x14ac:dyDescent="0.2">
      <c r="B555" s="222"/>
    </row>
    <row r="556" spans="2:2" x14ac:dyDescent="0.2">
      <c r="B556" s="222"/>
    </row>
    <row r="557" spans="2:2" x14ac:dyDescent="0.2">
      <c r="B557" s="222"/>
    </row>
    <row r="558" spans="2:2" x14ac:dyDescent="0.2">
      <c r="B558" s="222"/>
    </row>
    <row r="559" spans="2:2" x14ac:dyDescent="0.2">
      <c r="B559" s="222"/>
    </row>
    <row r="560" spans="2:2" x14ac:dyDescent="0.2">
      <c r="B560" s="222"/>
    </row>
    <row r="561" spans="2:2" x14ac:dyDescent="0.2">
      <c r="B561" s="222"/>
    </row>
    <row r="562" spans="2:2" x14ac:dyDescent="0.2">
      <c r="B562" s="222"/>
    </row>
    <row r="563" spans="2:2" x14ac:dyDescent="0.2">
      <c r="B563" s="222"/>
    </row>
    <row r="564" spans="2:2" x14ac:dyDescent="0.2">
      <c r="B564" s="222"/>
    </row>
    <row r="565" spans="2:2" x14ac:dyDescent="0.2">
      <c r="B565" s="222"/>
    </row>
    <row r="566" spans="2:2" x14ac:dyDescent="0.2">
      <c r="B566" s="222"/>
    </row>
    <row r="567" spans="2:2" x14ac:dyDescent="0.2">
      <c r="B567" s="222"/>
    </row>
    <row r="568" spans="2:2" x14ac:dyDescent="0.2">
      <c r="B568" s="222"/>
    </row>
    <row r="569" spans="2:2" x14ac:dyDescent="0.2">
      <c r="B569" s="222"/>
    </row>
    <row r="570" spans="2:2" x14ac:dyDescent="0.2">
      <c r="B570" s="222"/>
    </row>
    <row r="571" spans="2:2" x14ac:dyDescent="0.2">
      <c r="B571" s="222"/>
    </row>
    <row r="572" spans="2:2" x14ac:dyDescent="0.2">
      <c r="B572" s="222"/>
    </row>
    <row r="573" spans="2:2" x14ac:dyDescent="0.2">
      <c r="B573" s="222"/>
    </row>
    <row r="574" spans="2:2" x14ac:dyDescent="0.2">
      <c r="B574" s="222"/>
    </row>
    <row r="575" spans="2:2" x14ac:dyDescent="0.2">
      <c r="B575" s="222"/>
    </row>
    <row r="576" spans="2:2" x14ac:dyDescent="0.2">
      <c r="B576" s="222"/>
    </row>
    <row r="577" spans="2:2" x14ac:dyDescent="0.2">
      <c r="B577" s="222"/>
    </row>
    <row r="578" spans="2:2" x14ac:dyDescent="0.2">
      <c r="B578" s="222"/>
    </row>
    <row r="579" spans="2:2" x14ac:dyDescent="0.2">
      <c r="B579" s="222"/>
    </row>
    <row r="580" spans="2:2" x14ac:dyDescent="0.2">
      <c r="B580" s="222"/>
    </row>
    <row r="581" spans="2:2" x14ac:dyDescent="0.2">
      <c r="B581" s="222"/>
    </row>
    <row r="582" spans="2:2" x14ac:dyDescent="0.2">
      <c r="B582" s="222"/>
    </row>
    <row r="583" spans="2:2" x14ac:dyDescent="0.2">
      <c r="B583" s="222"/>
    </row>
    <row r="584" spans="2:2" x14ac:dyDescent="0.2">
      <c r="B584" s="222"/>
    </row>
    <row r="585" spans="2:2" x14ac:dyDescent="0.2">
      <c r="B585" s="222"/>
    </row>
    <row r="586" spans="2:2" x14ac:dyDescent="0.2">
      <c r="B586" s="222"/>
    </row>
    <row r="587" spans="2:2" x14ac:dyDescent="0.2">
      <c r="B587" s="222"/>
    </row>
    <row r="588" spans="2:2" x14ac:dyDescent="0.2">
      <c r="B588" s="222"/>
    </row>
    <row r="589" spans="2:2" x14ac:dyDescent="0.2">
      <c r="B589" s="222"/>
    </row>
    <row r="590" spans="2:2" x14ac:dyDescent="0.2">
      <c r="B590" s="222"/>
    </row>
    <row r="591" spans="2:2" x14ac:dyDescent="0.2">
      <c r="B591" s="222"/>
    </row>
    <row r="592" spans="2:2" x14ac:dyDescent="0.2">
      <c r="B592" s="222"/>
    </row>
    <row r="593" spans="2:2" x14ac:dyDescent="0.2">
      <c r="B593" s="222"/>
    </row>
    <row r="594" spans="2:2" x14ac:dyDescent="0.2">
      <c r="B594" s="222"/>
    </row>
    <row r="595" spans="2:2" x14ac:dyDescent="0.2">
      <c r="B595" s="222"/>
    </row>
    <row r="596" spans="2:2" x14ac:dyDescent="0.2">
      <c r="B596" s="222"/>
    </row>
    <row r="597" spans="2:2" x14ac:dyDescent="0.2">
      <c r="B597" s="222"/>
    </row>
    <row r="598" spans="2:2" x14ac:dyDescent="0.2">
      <c r="B598" s="222"/>
    </row>
    <row r="599" spans="2:2" x14ac:dyDescent="0.2">
      <c r="B599" s="222"/>
    </row>
    <row r="600" spans="2:2" x14ac:dyDescent="0.2">
      <c r="B600" s="222"/>
    </row>
    <row r="601" spans="2:2" x14ac:dyDescent="0.2">
      <c r="B601" s="222"/>
    </row>
    <row r="602" spans="2:2" x14ac:dyDescent="0.2">
      <c r="B602" s="222"/>
    </row>
    <row r="603" spans="2:2" x14ac:dyDescent="0.2">
      <c r="B603" s="222"/>
    </row>
    <row r="604" spans="2:2" x14ac:dyDescent="0.2">
      <c r="B604" s="222"/>
    </row>
    <row r="605" spans="2:2" x14ac:dyDescent="0.2">
      <c r="B605" s="222"/>
    </row>
    <row r="606" spans="2:2" x14ac:dyDescent="0.2">
      <c r="B606" s="222"/>
    </row>
    <row r="607" spans="2:2" x14ac:dyDescent="0.2">
      <c r="B607" s="222"/>
    </row>
    <row r="608" spans="2:2" x14ac:dyDescent="0.2">
      <c r="B608" s="222"/>
    </row>
    <row r="609" spans="2:2" x14ac:dyDescent="0.2">
      <c r="B609" s="222"/>
    </row>
    <row r="610" spans="2:2" x14ac:dyDescent="0.2">
      <c r="B610" s="222"/>
    </row>
    <row r="611" spans="2:2" x14ac:dyDescent="0.2">
      <c r="B611" s="222"/>
    </row>
    <row r="612" spans="2:2" x14ac:dyDescent="0.2">
      <c r="B612" s="222"/>
    </row>
    <row r="613" spans="2:2" x14ac:dyDescent="0.2">
      <c r="B613" s="222"/>
    </row>
    <row r="614" spans="2:2" x14ac:dyDescent="0.2">
      <c r="B614" s="222"/>
    </row>
    <row r="615" spans="2:2" x14ac:dyDescent="0.2">
      <c r="B615" s="222"/>
    </row>
    <row r="616" spans="2:2" x14ac:dyDescent="0.2">
      <c r="B616" s="222"/>
    </row>
    <row r="617" spans="2:2" x14ac:dyDescent="0.2">
      <c r="B617" s="222"/>
    </row>
    <row r="618" spans="2:2" x14ac:dyDescent="0.2">
      <c r="B618" s="222"/>
    </row>
    <row r="619" spans="2:2" x14ac:dyDescent="0.2">
      <c r="B619" s="222"/>
    </row>
    <row r="620" spans="2:2" x14ac:dyDescent="0.2">
      <c r="B620" s="222"/>
    </row>
    <row r="621" spans="2:2" x14ac:dyDescent="0.2">
      <c r="B621" s="222"/>
    </row>
    <row r="622" spans="2:2" x14ac:dyDescent="0.2">
      <c r="B622" s="222"/>
    </row>
    <row r="623" spans="2:2" x14ac:dyDescent="0.2">
      <c r="B623" s="222"/>
    </row>
    <row r="624" spans="2:2" x14ac:dyDescent="0.2">
      <c r="B624" s="222"/>
    </row>
    <row r="625" spans="2:2" x14ac:dyDescent="0.2">
      <c r="B625" s="222"/>
    </row>
    <row r="626" spans="2:2" x14ac:dyDescent="0.2">
      <c r="B626" s="222"/>
    </row>
    <row r="627" spans="2:2" x14ac:dyDescent="0.2">
      <c r="B627" s="222"/>
    </row>
    <row r="628" spans="2:2" x14ac:dyDescent="0.2">
      <c r="B628" s="222"/>
    </row>
    <row r="629" spans="2:2" x14ac:dyDescent="0.2">
      <c r="B629" s="222"/>
    </row>
    <row r="630" spans="2:2" x14ac:dyDescent="0.2">
      <c r="B630" s="222"/>
    </row>
    <row r="631" spans="2:2" x14ac:dyDescent="0.2">
      <c r="B631" s="222"/>
    </row>
    <row r="632" spans="2:2" x14ac:dyDescent="0.2">
      <c r="B632" s="222"/>
    </row>
    <row r="633" spans="2:2" x14ac:dyDescent="0.2">
      <c r="B633" s="222"/>
    </row>
    <row r="634" spans="2:2" x14ac:dyDescent="0.2">
      <c r="B634" s="222"/>
    </row>
    <row r="635" spans="2:2" x14ac:dyDescent="0.2">
      <c r="B635" s="222"/>
    </row>
    <row r="636" spans="2:2" x14ac:dyDescent="0.2">
      <c r="B636" s="222"/>
    </row>
    <row r="637" spans="2:2" x14ac:dyDescent="0.2">
      <c r="B637" s="222"/>
    </row>
    <row r="638" spans="2:2" x14ac:dyDescent="0.2">
      <c r="B638" s="222"/>
    </row>
    <row r="639" spans="2:2" x14ac:dyDescent="0.2">
      <c r="B639" s="222"/>
    </row>
    <row r="640" spans="2:2" x14ac:dyDescent="0.2">
      <c r="B640" s="222"/>
    </row>
    <row r="641" spans="2:2" x14ac:dyDescent="0.2">
      <c r="B641" s="222"/>
    </row>
    <row r="642" spans="2:2" x14ac:dyDescent="0.2">
      <c r="B642" s="222"/>
    </row>
    <row r="643" spans="2:2" x14ac:dyDescent="0.2">
      <c r="B643" s="222"/>
    </row>
    <row r="644" spans="2:2" x14ac:dyDescent="0.2">
      <c r="B644" s="222"/>
    </row>
    <row r="645" spans="2:2" x14ac:dyDescent="0.2">
      <c r="B645" s="222"/>
    </row>
    <row r="646" spans="2:2" x14ac:dyDescent="0.2">
      <c r="B646" s="222"/>
    </row>
    <row r="647" spans="2:2" x14ac:dyDescent="0.2">
      <c r="B647" s="222"/>
    </row>
    <row r="648" spans="2:2" x14ac:dyDescent="0.2">
      <c r="B648" s="222"/>
    </row>
    <row r="649" spans="2:2" x14ac:dyDescent="0.2">
      <c r="B649" s="222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4" display="10. Bonos Formalizados por Rango de Edad" xr:uid="{00000000-0004-0000-0000-000016000000}"/>
    <hyperlink ref="B19" location="'Estadisticas 2020'!B167" display="11. Bonos Formalizados por Rango de Edad y Propósito" xr:uid="{00000000-0004-0000-0000-000017000000}"/>
    <hyperlink ref="B20" location="'Estadisticas 2020'!B183" display="12. Bonos  Diferidos Formalizados por Mes" xr:uid="{00000000-0004-0000-0000-000018000000}"/>
    <hyperlink ref="B22" location="'Estadisticas 2020'!B213" display="14. Bonos Formalizados por Mes" xr:uid="{00000000-0004-0000-0000-000019000000}"/>
    <hyperlink ref="B23" location="'Estadisticas 2020'!B336" display="15. Bono promedio formalizado en el mes comparado con el mes correspondiente al año anterior" xr:uid="{00000000-0004-0000-0000-00001A000000}"/>
    <hyperlink ref="B24" location="'Estadisticas 2020'!B361" display="16. Pago de bonos de proyectos y casos individuales al amparo del artículo 59" xr:uid="{00000000-0004-0000-0000-00001B000000}"/>
    <hyperlink ref="B25" location="'Estadisticas 2020'!B382" display="17. Bonos Emitidos por Mes" xr:uid="{00000000-0004-0000-0000-00001C000000}"/>
    <hyperlink ref="B26" location="'Estadisticas 2020'!B407" display="18. Bonos Emitidos Programa RAMT" xr:uid="{00000000-0004-0000-0000-00001D000000}"/>
    <hyperlink ref="B27" location="'Estadisticas 2020'!B431" display="19. Bonos Emitidos y Formalizados por Entidad" xr:uid="{00000000-0004-0000-0000-00001E000000}"/>
    <hyperlink ref="B28" location="'Estadisticas 2020'!B580" display="20. Ejecución Presupuesto 2020 - Por programa de financiamiento" xr:uid="{00000000-0004-0000-0000-00001F000000}"/>
    <hyperlink ref="B21" location="'Estadisticas 2020'!B203" display="13. Bonos promedio en Emitidos y Formalizados" xr:uid="{00000000-0004-0000-0000-000020000000}"/>
    <hyperlink ref="B29" location="'Estadisticas 2020'!B613" display="21. Bonos Formalizados Población LGTBI" xr:uid="{93269A19-EF3B-41C8-B375-574050BC6DE1}"/>
    <hyperlink ref="B9" location="'Estadisticas 2020'!B11" display="1. Casos Formalizados por Estrato - Bonos Ordinarios" xr:uid="{454D028F-0FE6-4979-8605-F5973441B31F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K626"/>
  <sheetViews>
    <sheetView showGridLines="0" tabSelected="1" topLeftCell="A548" zoomScaleNormal="100" zoomScaleSheetLayoutView="85" workbookViewId="0">
      <selection activeCell="B613" sqref="B613:E613"/>
    </sheetView>
  </sheetViews>
  <sheetFormatPr baseColWidth="10" defaultRowHeight="12.75" x14ac:dyDescent="0.2"/>
  <cols>
    <col min="1" max="1" width="2.42578125" style="23" customWidth="1"/>
    <col min="2" max="2" width="18" style="23" customWidth="1"/>
    <col min="3" max="3" width="12.28515625" style="37" customWidth="1"/>
    <col min="4" max="4" width="17.140625" style="23" customWidth="1"/>
    <col min="5" max="5" width="13.28515625" style="23" customWidth="1"/>
    <col min="6" max="6" width="11.85546875" style="13" customWidth="1"/>
    <col min="7" max="7" width="17.140625" style="37" customWidth="1"/>
    <col min="8" max="8" width="15.28515625" style="23" customWidth="1"/>
    <col min="9" max="9" width="11.28515625" style="23" bestFit="1" customWidth="1"/>
    <col min="10" max="10" width="18.5703125" style="23" customWidth="1"/>
    <col min="11" max="11" width="16.5703125" style="23" customWidth="1"/>
    <col min="12" max="12" width="12.28515625" style="466" customWidth="1"/>
    <col min="13" max="13" width="13.85546875" style="23" customWidth="1"/>
    <col min="14" max="14" width="12.28515625" style="23" customWidth="1"/>
    <col min="15" max="15" width="14.5703125" style="23" customWidth="1"/>
    <col min="16" max="16" width="15.140625" style="27" customWidth="1"/>
    <col min="17" max="19" width="24" style="27" customWidth="1"/>
    <col min="20" max="20" width="17" style="306" customWidth="1"/>
    <col min="21" max="21" width="35" style="285" customWidth="1"/>
    <col min="22" max="22" width="16.7109375" style="285" customWidth="1"/>
    <col min="23" max="23" width="24.42578125" style="285" customWidth="1"/>
    <col min="24" max="24" width="23.5703125" style="285" customWidth="1"/>
    <col min="25" max="25" width="21.140625" style="23" customWidth="1"/>
    <col min="26" max="26" width="22.140625" style="23" customWidth="1"/>
    <col min="27" max="27" width="23.42578125" style="23" customWidth="1"/>
    <col min="28" max="28" width="20.7109375" style="23" customWidth="1"/>
    <col min="29" max="29" width="18.85546875" style="23" customWidth="1"/>
    <col min="30" max="30" width="13" style="23" customWidth="1"/>
    <col min="31" max="31" width="13.5703125" style="23" customWidth="1"/>
    <col min="32" max="32" width="20.5703125" style="23" customWidth="1"/>
    <col min="33" max="33" width="17.5703125" style="23" customWidth="1"/>
    <col min="34" max="34" width="18.28515625" style="23" customWidth="1"/>
    <col min="35" max="35" width="13.42578125" style="23" customWidth="1"/>
    <col min="36" max="36" width="17.85546875" style="23" customWidth="1"/>
    <col min="37" max="37" width="17.7109375" style="23" customWidth="1"/>
    <col min="38" max="58" width="11.42578125" style="23" customWidth="1"/>
    <col min="59" max="259" width="11.42578125" style="23"/>
    <col min="260" max="260" width="3.140625" style="23" customWidth="1"/>
    <col min="261" max="261" width="8.7109375" style="23" customWidth="1"/>
    <col min="262" max="262" width="16.5703125" style="23" customWidth="1"/>
    <col min="263" max="263" width="9.5703125" style="23" customWidth="1"/>
    <col min="264" max="264" width="9" style="23" customWidth="1"/>
    <col min="265" max="265" width="9.5703125" style="23" customWidth="1"/>
    <col min="266" max="266" width="9.140625" style="23" customWidth="1"/>
    <col min="267" max="267" width="13.5703125" style="23" customWidth="1"/>
    <col min="268" max="268" width="8.85546875" style="23" customWidth="1"/>
    <col min="269" max="269" width="9.28515625" style="23" customWidth="1"/>
    <col min="270" max="270" width="8.7109375" style="23" customWidth="1"/>
    <col min="271" max="271" width="14.140625" style="23" customWidth="1"/>
    <col min="272" max="274" width="9.28515625" style="23" customWidth="1"/>
    <col min="275" max="275" width="2.140625" style="23" customWidth="1"/>
    <col min="276" max="276" width="16.28515625" style="23" customWidth="1"/>
    <col min="277" max="277" width="13.42578125" style="23" customWidth="1"/>
    <col min="278" max="278" width="6.42578125" style="23" customWidth="1"/>
    <col min="279" max="279" width="10.85546875" style="23" customWidth="1"/>
    <col min="280" max="280" width="21.7109375" style="23" customWidth="1"/>
    <col min="281" max="281" width="21.42578125" style="23" customWidth="1"/>
    <col min="282" max="282" width="11.42578125" style="23"/>
    <col min="283" max="283" width="20.28515625" style="23" customWidth="1"/>
    <col min="284" max="284" width="22.7109375" style="23" customWidth="1"/>
    <col min="285" max="285" width="21.7109375" style="23" customWidth="1"/>
    <col min="286" max="515" width="11.42578125" style="23"/>
    <col min="516" max="516" width="3.140625" style="23" customWidth="1"/>
    <col min="517" max="517" width="8.7109375" style="23" customWidth="1"/>
    <col min="518" max="518" width="16.5703125" style="23" customWidth="1"/>
    <col min="519" max="519" width="9.5703125" style="23" customWidth="1"/>
    <col min="520" max="520" width="9" style="23" customWidth="1"/>
    <col min="521" max="521" width="9.5703125" style="23" customWidth="1"/>
    <col min="522" max="522" width="9.140625" style="23" customWidth="1"/>
    <col min="523" max="523" width="13.5703125" style="23" customWidth="1"/>
    <col min="524" max="524" width="8.85546875" style="23" customWidth="1"/>
    <col min="525" max="525" width="9.28515625" style="23" customWidth="1"/>
    <col min="526" max="526" width="8.7109375" style="23" customWidth="1"/>
    <col min="527" max="527" width="14.140625" style="23" customWidth="1"/>
    <col min="528" max="530" width="9.28515625" style="23" customWidth="1"/>
    <col min="531" max="531" width="2.140625" style="23" customWidth="1"/>
    <col min="532" max="532" width="16.28515625" style="23" customWidth="1"/>
    <col min="533" max="533" width="13.42578125" style="23" customWidth="1"/>
    <col min="534" max="534" width="6.42578125" style="23" customWidth="1"/>
    <col min="535" max="535" width="10.85546875" style="23" customWidth="1"/>
    <col min="536" max="536" width="21.7109375" style="23" customWidth="1"/>
    <col min="537" max="537" width="21.42578125" style="23" customWidth="1"/>
    <col min="538" max="538" width="11.42578125" style="23"/>
    <col min="539" max="539" width="20.28515625" style="23" customWidth="1"/>
    <col min="540" max="540" width="22.7109375" style="23" customWidth="1"/>
    <col min="541" max="541" width="21.7109375" style="23" customWidth="1"/>
    <col min="542" max="771" width="11.42578125" style="23"/>
    <col min="772" max="772" width="3.140625" style="23" customWidth="1"/>
    <col min="773" max="773" width="8.7109375" style="23" customWidth="1"/>
    <col min="774" max="774" width="16.5703125" style="23" customWidth="1"/>
    <col min="775" max="775" width="9.5703125" style="23" customWidth="1"/>
    <col min="776" max="776" width="9" style="23" customWidth="1"/>
    <col min="777" max="777" width="9.5703125" style="23" customWidth="1"/>
    <col min="778" max="778" width="9.140625" style="23" customWidth="1"/>
    <col min="779" max="779" width="13.5703125" style="23" customWidth="1"/>
    <col min="780" max="780" width="8.85546875" style="23" customWidth="1"/>
    <col min="781" max="781" width="9.28515625" style="23" customWidth="1"/>
    <col min="782" max="782" width="8.7109375" style="23" customWidth="1"/>
    <col min="783" max="783" width="14.140625" style="23" customWidth="1"/>
    <col min="784" max="786" width="9.28515625" style="23" customWidth="1"/>
    <col min="787" max="787" width="2.140625" style="23" customWidth="1"/>
    <col min="788" max="788" width="16.28515625" style="23" customWidth="1"/>
    <col min="789" max="789" width="13.42578125" style="23" customWidth="1"/>
    <col min="790" max="790" width="6.42578125" style="23" customWidth="1"/>
    <col min="791" max="791" width="10.85546875" style="23" customWidth="1"/>
    <col min="792" max="792" width="21.7109375" style="23" customWidth="1"/>
    <col min="793" max="793" width="21.42578125" style="23" customWidth="1"/>
    <col min="794" max="794" width="11.42578125" style="23"/>
    <col min="795" max="795" width="20.28515625" style="23" customWidth="1"/>
    <col min="796" max="796" width="22.7109375" style="23" customWidth="1"/>
    <col min="797" max="797" width="21.7109375" style="23" customWidth="1"/>
    <col min="798" max="1027" width="11.42578125" style="23"/>
    <col min="1028" max="1028" width="3.140625" style="23" customWidth="1"/>
    <col min="1029" max="1029" width="8.7109375" style="23" customWidth="1"/>
    <col min="1030" max="1030" width="16.5703125" style="23" customWidth="1"/>
    <col min="1031" max="1031" width="9.5703125" style="23" customWidth="1"/>
    <col min="1032" max="1032" width="9" style="23" customWidth="1"/>
    <col min="1033" max="1033" width="9.5703125" style="23" customWidth="1"/>
    <col min="1034" max="1034" width="9.140625" style="23" customWidth="1"/>
    <col min="1035" max="1035" width="13.5703125" style="23" customWidth="1"/>
    <col min="1036" max="1036" width="8.85546875" style="23" customWidth="1"/>
    <col min="1037" max="1037" width="9.28515625" style="23" customWidth="1"/>
    <col min="1038" max="1038" width="8.7109375" style="23" customWidth="1"/>
    <col min="1039" max="1039" width="14.140625" style="23" customWidth="1"/>
    <col min="1040" max="1042" width="9.28515625" style="23" customWidth="1"/>
    <col min="1043" max="1043" width="2.140625" style="23" customWidth="1"/>
    <col min="1044" max="1044" width="16.28515625" style="23" customWidth="1"/>
    <col min="1045" max="1045" width="13.42578125" style="23" customWidth="1"/>
    <col min="1046" max="1046" width="6.42578125" style="23" customWidth="1"/>
    <col min="1047" max="1047" width="10.85546875" style="23" customWidth="1"/>
    <col min="1048" max="1048" width="21.7109375" style="23" customWidth="1"/>
    <col min="1049" max="1049" width="21.42578125" style="23" customWidth="1"/>
    <col min="1050" max="1050" width="11.42578125" style="23"/>
    <col min="1051" max="1051" width="20.28515625" style="23" customWidth="1"/>
    <col min="1052" max="1052" width="22.7109375" style="23" customWidth="1"/>
    <col min="1053" max="1053" width="21.7109375" style="23" customWidth="1"/>
    <col min="1054" max="1283" width="11.42578125" style="23"/>
    <col min="1284" max="1284" width="3.140625" style="23" customWidth="1"/>
    <col min="1285" max="1285" width="8.7109375" style="23" customWidth="1"/>
    <col min="1286" max="1286" width="16.5703125" style="23" customWidth="1"/>
    <col min="1287" max="1287" width="9.5703125" style="23" customWidth="1"/>
    <col min="1288" max="1288" width="9" style="23" customWidth="1"/>
    <col min="1289" max="1289" width="9.5703125" style="23" customWidth="1"/>
    <col min="1290" max="1290" width="9.140625" style="23" customWidth="1"/>
    <col min="1291" max="1291" width="13.5703125" style="23" customWidth="1"/>
    <col min="1292" max="1292" width="8.85546875" style="23" customWidth="1"/>
    <col min="1293" max="1293" width="9.28515625" style="23" customWidth="1"/>
    <col min="1294" max="1294" width="8.7109375" style="23" customWidth="1"/>
    <col min="1295" max="1295" width="14.140625" style="23" customWidth="1"/>
    <col min="1296" max="1298" width="9.28515625" style="23" customWidth="1"/>
    <col min="1299" max="1299" width="2.140625" style="23" customWidth="1"/>
    <col min="1300" max="1300" width="16.28515625" style="23" customWidth="1"/>
    <col min="1301" max="1301" width="13.42578125" style="23" customWidth="1"/>
    <col min="1302" max="1302" width="6.42578125" style="23" customWidth="1"/>
    <col min="1303" max="1303" width="10.85546875" style="23" customWidth="1"/>
    <col min="1304" max="1304" width="21.7109375" style="23" customWidth="1"/>
    <col min="1305" max="1305" width="21.42578125" style="23" customWidth="1"/>
    <col min="1306" max="1306" width="11.42578125" style="23"/>
    <col min="1307" max="1307" width="20.28515625" style="23" customWidth="1"/>
    <col min="1308" max="1308" width="22.7109375" style="23" customWidth="1"/>
    <col min="1309" max="1309" width="21.7109375" style="23" customWidth="1"/>
    <col min="1310" max="1539" width="11.42578125" style="23"/>
    <col min="1540" max="1540" width="3.140625" style="23" customWidth="1"/>
    <col min="1541" max="1541" width="8.7109375" style="23" customWidth="1"/>
    <col min="1542" max="1542" width="16.5703125" style="23" customWidth="1"/>
    <col min="1543" max="1543" width="9.5703125" style="23" customWidth="1"/>
    <col min="1544" max="1544" width="9" style="23" customWidth="1"/>
    <col min="1545" max="1545" width="9.5703125" style="23" customWidth="1"/>
    <col min="1546" max="1546" width="9.140625" style="23" customWidth="1"/>
    <col min="1547" max="1547" width="13.5703125" style="23" customWidth="1"/>
    <col min="1548" max="1548" width="8.85546875" style="23" customWidth="1"/>
    <col min="1549" max="1549" width="9.28515625" style="23" customWidth="1"/>
    <col min="1550" max="1550" width="8.7109375" style="23" customWidth="1"/>
    <col min="1551" max="1551" width="14.140625" style="23" customWidth="1"/>
    <col min="1552" max="1554" width="9.28515625" style="23" customWidth="1"/>
    <col min="1555" max="1555" width="2.140625" style="23" customWidth="1"/>
    <col min="1556" max="1556" width="16.28515625" style="23" customWidth="1"/>
    <col min="1557" max="1557" width="13.42578125" style="23" customWidth="1"/>
    <col min="1558" max="1558" width="6.42578125" style="23" customWidth="1"/>
    <col min="1559" max="1559" width="10.85546875" style="23" customWidth="1"/>
    <col min="1560" max="1560" width="21.7109375" style="23" customWidth="1"/>
    <col min="1561" max="1561" width="21.42578125" style="23" customWidth="1"/>
    <col min="1562" max="1562" width="11.42578125" style="23"/>
    <col min="1563" max="1563" width="20.28515625" style="23" customWidth="1"/>
    <col min="1564" max="1564" width="22.7109375" style="23" customWidth="1"/>
    <col min="1565" max="1565" width="21.7109375" style="23" customWidth="1"/>
    <col min="1566" max="1795" width="11.42578125" style="23"/>
    <col min="1796" max="1796" width="3.140625" style="23" customWidth="1"/>
    <col min="1797" max="1797" width="8.7109375" style="23" customWidth="1"/>
    <col min="1798" max="1798" width="16.5703125" style="23" customWidth="1"/>
    <col min="1799" max="1799" width="9.5703125" style="23" customWidth="1"/>
    <col min="1800" max="1800" width="9" style="23" customWidth="1"/>
    <col min="1801" max="1801" width="9.5703125" style="23" customWidth="1"/>
    <col min="1802" max="1802" width="9.140625" style="23" customWidth="1"/>
    <col min="1803" max="1803" width="13.5703125" style="23" customWidth="1"/>
    <col min="1804" max="1804" width="8.85546875" style="23" customWidth="1"/>
    <col min="1805" max="1805" width="9.28515625" style="23" customWidth="1"/>
    <col min="1806" max="1806" width="8.7109375" style="23" customWidth="1"/>
    <col min="1807" max="1807" width="14.140625" style="23" customWidth="1"/>
    <col min="1808" max="1810" width="9.28515625" style="23" customWidth="1"/>
    <col min="1811" max="1811" width="2.140625" style="23" customWidth="1"/>
    <col min="1812" max="1812" width="16.28515625" style="23" customWidth="1"/>
    <col min="1813" max="1813" width="13.42578125" style="23" customWidth="1"/>
    <col min="1814" max="1814" width="6.42578125" style="23" customWidth="1"/>
    <col min="1815" max="1815" width="10.85546875" style="23" customWidth="1"/>
    <col min="1816" max="1816" width="21.7109375" style="23" customWidth="1"/>
    <col min="1817" max="1817" width="21.42578125" style="23" customWidth="1"/>
    <col min="1818" max="1818" width="11.42578125" style="23"/>
    <col min="1819" max="1819" width="20.28515625" style="23" customWidth="1"/>
    <col min="1820" max="1820" width="22.7109375" style="23" customWidth="1"/>
    <col min="1821" max="1821" width="21.7109375" style="23" customWidth="1"/>
    <col min="1822" max="2051" width="11.42578125" style="23"/>
    <col min="2052" max="2052" width="3.140625" style="23" customWidth="1"/>
    <col min="2053" max="2053" width="8.7109375" style="23" customWidth="1"/>
    <col min="2054" max="2054" width="16.5703125" style="23" customWidth="1"/>
    <col min="2055" max="2055" width="9.5703125" style="23" customWidth="1"/>
    <col min="2056" max="2056" width="9" style="23" customWidth="1"/>
    <col min="2057" max="2057" width="9.5703125" style="23" customWidth="1"/>
    <col min="2058" max="2058" width="9.140625" style="23" customWidth="1"/>
    <col min="2059" max="2059" width="13.5703125" style="23" customWidth="1"/>
    <col min="2060" max="2060" width="8.85546875" style="23" customWidth="1"/>
    <col min="2061" max="2061" width="9.28515625" style="23" customWidth="1"/>
    <col min="2062" max="2062" width="8.7109375" style="23" customWidth="1"/>
    <col min="2063" max="2063" width="14.140625" style="23" customWidth="1"/>
    <col min="2064" max="2066" width="9.28515625" style="23" customWidth="1"/>
    <col min="2067" max="2067" width="2.140625" style="23" customWidth="1"/>
    <col min="2068" max="2068" width="16.28515625" style="23" customWidth="1"/>
    <col min="2069" max="2069" width="13.42578125" style="23" customWidth="1"/>
    <col min="2070" max="2070" width="6.42578125" style="23" customWidth="1"/>
    <col min="2071" max="2071" width="10.85546875" style="23" customWidth="1"/>
    <col min="2072" max="2072" width="21.7109375" style="23" customWidth="1"/>
    <col min="2073" max="2073" width="21.42578125" style="23" customWidth="1"/>
    <col min="2074" max="2074" width="11.42578125" style="23"/>
    <col min="2075" max="2075" width="20.28515625" style="23" customWidth="1"/>
    <col min="2076" max="2076" width="22.7109375" style="23" customWidth="1"/>
    <col min="2077" max="2077" width="21.7109375" style="23" customWidth="1"/>
    <col min="2078" max="2307" width="11.42578125" style="23"/>
    <col min="2308" max="2308" width="3.140625" style="23" customWidth="1"/>
    <col min="2309" max="2309" width="8.7109375" style="23" customWidth="1"/>
    <col min="2310" max="2310" width="16.5703125" style="23" customWidth="1"/>
    <col min="2311" max="2311" width="9.5703125" style="23" customWidth="1"/>
    <col min="2312" max="2312" width="9" style="23" customWidth="1"/>
    <col min="2313" max="2313" width="9.5703125" style="23" customWidth="1"/>
    <col min="2314" max="2314" width="9.140625" style="23" customWidth="1"/>
    <col min="2315" max="2315" width="13.5703125" style="23" customWidth="1"/>
    <col min="2316" max="2316" width="8.85546875" style="23" customWidth="1"/>
    <col min="2317" max="2317" width="9.28515625" style="23" customWidth="1"/>
    <col min="2318" max="2318" width="8.7109375" style="23" customWidth="1"/>
    <col min="2319" max="2319" width="14.140625" style="23" customWidth="1"/>
    <col min="2320" max="2322" width="9.28515625" style="23" customWidth="1"/>
    <col min="2323" max="2323" width="2.140625" style="23" customWidth="1"/>
    <col min="2324" max="2324" width="16.28515625" style="23" customWidth="1"/>
    <col min="2325" max="2325" width="13.42578125" style="23" customWidth="1"/>
    <col min="2326" max="2326" width="6.42578125" style="23" customWidth="1"/>
    <col min="2327" max="2327" width="10.85546875" style="23" customWidth="1"/>
    <col min="2328" max="2328" width="21.7109375" style="23" customWidth="1"/>
    <col min="2329" max="2329" width="21.42578125" style="23" customWidth="1"/>
    <col min="2330" max="2330" width="11.42578125" style="23"/>
    <col min="2331" max="2331" width="20.28515625" style="23" customWidth="1"/>
    <col min="2332" max="2332" width="22.7109375" style="23" customWidth="1"/>
    <col min="2333" max="2333" width="21.7109375" style="23" customWidth="1"/>
    <col min="2334" max="2563" width="11.42578125" style="23"/>
    <col min="2564" max="2564" width="3.140625" style="23" customWidth="1"/>
    <col min="2565" max="2565" width="8.7109375" style="23" customWidth="1"/>
    <col min="2566" max="2566" width="16.5703125" style="23" customWidth="1"/>
    <col min="2567" max="2567" width="9.5703125" style="23" customWidth="1"/>
    <col min="2568" max="2568" width="9" style="23" customWidth="1"/>
    <col min="2569" max="2569" width="9.5703125" style="23" customWidth="1"/>
    <col min="2570" max="2570" width="9.140625" style="23" customWidth="1"/>
    <col min="2571" max="2571" width="13.5703125" style="23" customWidth="1"/>
    <col min="2572" max="2572" width="8.85546875" style="23" customWidth="1"/>
    <col min="2573" max="2573" width="9.28515625" style="23" customWidth="1"/>
    <col min="2574" max="2574" width="8.7109375" style="23" customWidth="1"/>
    <col min="2575" max="2575" width="14.140625" style="23" customWidth="1"/>
    <col min="2576" max="2578" width="9.28515625" style="23" customWidth="1"/>
    <col min="2579" max="2579" width="2.140625" style="23" customWidth="1"/>
    <col min="2580" max="2580" width="16.28515625" style="23" customWidth="1"/>
    <col min="2581" max="2581" width="13.42578125" style="23" customWidth="1"/>
    <col min="2582" max="2582" width="6.42578125" style="23" customWidth="1"/>
    <col min="2583" max="2583" width="10.85546875" style="23" customWidth="1"/>
    <col min="2584" max="2584" width="21.7109375" style="23" customWidth="1"/>
    <col min="2585" max="2585" width="21.42578125" style="23" customWidth="1"/>
    <col min="2586" max="2586" width="11.42578125" style="23"/>
    <col min="2587" max="2587" width="20.28515625" style="23" customWidth="1"/>
    <col min="2588" max="2588" width="22.7109375" style="23" customWidth="1"/>
    <col min="2589" max="2589" width="21.7109375" style="23" customWidth="1"/>
    <col min="2590" max="2819" width="11.42578125" style="23"/>
    <col min="2820" max="2820" width="3.140625" style="23" customWidth="1"/>
    <col min="2821" max="2821" width="8.7109375" style="23" customWidth="1"/>
    <col min="2822" max="2822" width="16.5703125" style="23" customWidth="1"/>
    <col min="2823" max="2823" width="9.5703125" style="23" customWidth="1"/>
    <col min="2824" max="2824" width="9" style="23" customWidth="1"/>
    <col min="2825" max="2825" width="9.5703125" style="23" customWidth="1"/>
    <col min="2826" max="2826" width="9.140625" style="23" customWidth="1"/>
    <col min="2827" max="2827" width="13.5703125" style="23" customWidth="1"/>
    <col min="2828" max="2828" width="8.85546875" style="23" customWidth="1"/>
    <col min="2829" max="2829" width="9.28515625" style="23" customWidth="1"/>
    <col min="2830" max="2830" width="8.7109375" style="23" customWidth="1"/>
    <col min="2831" max="2831" width="14.140625" style="23" customWidth="1"/>
    <col min="2832" max="2834" width="9.28515625" style="23" customWidth="1"/>
    <col min="2835" max="2835" width="2.140625" style="23" customWidth="1"/>
    <col min="2836" max="2836" width="16.28515625" style="23" customWidth="1"/>
    <col min="2837" max="2837" width="13.42578125" style="23" customWidth="1"/>
    <col min="2838" max="2838" width="6.42578125" style="23" customWidth="1"/>
    <col min="2839" max="2839" width="10.85546875" style="23" customWidth="1"/>
    <col min="2840" max="2840" width="21.7109375" style="23" customWidth="1"/>
    <col min="2841" max="2841" width="21.42578125" style="23" customWidth="1"/>
    <col min="2842" max="2842" width="11.42578125" style="23"/>
    <col min="2843" max="2843" width="20.28515625" style="23" customWidth="1"/>
    <col min="2844" max="2844" width="22.7109375" style="23" customWidth="1"/>
    <col min="2845" max="2845" width="21.7109375" style="23" customWidth="1"/>
    <col min="2846" max="3075" width="11.42578125" style="23"/>
    <col min="3076" max="3076" width="3.140625" style="23" customWidth="1"/>
    <col min="3077" max="3077" width="8.7109375" style="23" customWidth="1"/>
    <col min="3078" max="3078" width="16.5703125" style="23" customWidth="1"/>
    <col min="3079" max="3079" width="9.5703125" style="23" customWidth="1"/>
    <col min="3080" max="3080" width="9" style="23" customWidth="1"/>
    <col min="3081" max="3081" width="9.5703125" style="23" customWidth="1"/>
    <col min="3082" max="3082" width="9.140625" style="23" customWidth="1"/>
    <col min="3083" max="3083" width="13.5703125" style="23" customWidth="1"/>
    <col min="3084" max="3084" width="8.85546875" style="23" customWidth="1"/>
    <col min="3085" max="3085" width="9.28515625" style="23" customWidth="1"/>
    <col min="3086" max="3086" width="8.7109375" style="23" customWidth="1"/>
    <col min="3087" max="3087" width="14.140625" style="23" customWidth="1"/>
    <col min="3088" max="3090" width="9.28515625" style="23" customWidth="1"/>
    <col min="3091" max="3091" width="2.140625" style="23" customWidth="1"/>
    <col min="3092" max="3092" width="16.28515625" style="23" customWidth="1"/>
    <col min="3093" max="3093" width="13.42578125" style="23" customWidth="1"/>
    <col min="3094" max="3094" width="6.42578125" style="23" customWidth="1"/>
    <col min="3095" max="3095" width="10.85546875" style="23" customWidth="1"/>
    <col min="3096" max="3096" width="21.7109375" style="23" customWidth="1"/>
    <col min="3097" max="3097" width="21.42578125" style="23" customWidth="1"/>
    <col min="3098" max="3098" width="11.42578125" style="23"/>
    <col min="3099" max="3099" width="20.28515625" style="23" customWidth="1"/>
    <col min="3100" max="3100" width="22.7109375" style="23" customWidth="1"/>
    <col min="3101" max="3101" width="21.7109375" style="23" customWidth="1"/>
    <col min="3102" max="3331" width="11.42578125" style="23"/>
    <col min="3332" max="3332" width="3.140625" style="23" customWidth="1"/>
    <col min="3333" max="3333" width="8.7109375" style="23" customWidth="1"/>
    <col min="3334" max="3334" width="16.5703125" style="23" customWidth="1"/>
    <col min="3335" max="3335" width="9.5703125" style="23" customWidth="1"/>
    <col min="3336" max="3336" width="9" style="23" customWidth="1"/>
    <col min="3337" max="3337" width="9.5703125" style="23" customWidth="1"/>
    <col min="3338" max="3338" width="9.140625" style="23" customWidth="1"/>
    <col min="3339" max="3339" width="13.5703125" style="23" customWidth="1"/>
    <col min="3340" max="3340" width="8.85546875" style="23" customWidth="1"/>
    <col min="3341" max="3341" width="9.28515625" style="23" customWidth="1"/>
    <col min="3342" max="3342" width="8.7109375" style="23" customWidth="1"/>
    <col min="3343" max="3343" width="14.140625" style="23" customWidth="1"/>
    <col min="3344" max="3346" width="9.28515625" style="23" customWidth="1"/>
    <col min="3347" max="3347" width="2.140625" style="23" customWidth="1"/>
    <col min="3348" max="3348" width="16.28515625" style="23" customWidth="1"/>
    <col min="3349" max="3349" width="13.42578125" style="23" customWidth="1"/>
    <col min="3350" max="3350" width="6.42578125" style="23" customWidth="1"/>
    <col min="3351" max="3351" width="10.85546875" style="23" customWidth="1"/>
    <col min="3352" max="3352" width="21.7109375" style="23" customWidth="1"/>
    <col min="3353" max="3353" width="21.42578125" style="23" customWidth="1"/>
    <col min="3354" max="3354" width="11.42578125" style="23"/>
    <col min="3355" max="3355" width="20.28515625" style="23" customWidth="1"/>
    <col min="3356" max="3356" width="22.7109375" style="23" customWidth="1"/>
    <col min="3357" max="3357" width="21.7109375" style="23" customWidth="1"/>
    <col min="3358" max="3587" width="11.42578125" style="23"/>
    <col min="3588" max="3588" width="3.140625" style="23" customWidth="1"/>
    <col min="3589" max="3589" width="8.7109375" style="23" customWidth="1"/>
    <col min="3590" max="3590" width="16.5703125" style="23" customWidth="1"/>
    <col min="3591" max="3591" width="9.5703125" style="23" customWidth="1"/>
    <col min="3592" max="3592" width="9" style="23" customWidth="1"/>
    <col min="3593" max="3593" width="9.5703125" style="23" customWidth="1"/>
    <col min="3594" max="3594" width="9.140625" style="23" customWidth="1"/>
    <col min="3595" max="3595" width="13.5703125" style="23" customWidth="1"/>
    <col min="3596" max="3596" width="8.85546875" style="23" customWidth="1"/>
    <col min="3597" max="3597" width="9.28515625" style="23" customWidth="1"/>
    <col min="3598" max="3598" width="8.7109375" style="23" customWidth="1"/>
    <col min="3599" max="3599" width="14.140625" style="23" customWidth="1"/>
    <col min="3600" max="3602" width="9.28515625" style="23" customWidth="1"/>
    <col min="3603" max="3603" width="2.140625" style="23" customWidth="1"/>
    <col min="3604" max="3604" width="16.28515625" style="23" customWidth="1"/>
    <col min="3605" max="3605" width="13.42578125" style="23" customWidth="1"/>
    <col min="3606" max="3606" width="6.42578125" style="23" customWidth="1"/>
    <col min="3607" max="3607" width="10.85546875" style="23" customWidth="1"/>
    <col min="3608" max="3608" width="21.7109375" style="23" customWidth="1"/>
    <col min="3609" max="3609" width="21.42578125" style="23" customWidth="1"/>
    <col min="3610" max="3610" width="11.42578125" style="23"/>
    <col min="3611" max="3611" width="20.28515625" style="23" customWidth="1"/>
    <col min="3612" max="3612" width="22.7109375" style="23" customWidth="1"/>
    <col min="3613" max="3613" width="21.7109375" style="23" customWidth="1"/>
    <col min="3614" max="3843" width="11.42578125" style="23"/>
    <col min="3844" max="3844" width="3.140625" style="23" customWidth="1"/>
    <col min="3845" max="3845" width="8.7109375" style="23" customWidth="1"/>
    <col min="3846" max="3846" width="16.5703125" style="23" customWidth="1"/>
    <col min="3847" max="3847" width="9.5703125" style="23" customWidth="1"/>
    <col min="3848" max="3848" width="9" style="23" customWidth="1"/>
    <col min="3849" max="3849" width="9.5703125" style="23" customWidth="1"/>
    <col min="3850" max="3850" width="9.140625" style="23" customWidth="1"/>
    <col min="3851" max="3851" width="13.5703125" style="23" customWidth="1"/>
    <col min="3852" max="3852" width="8.85546875" style="23" customWidth="1"/>
    <col min="3853" max="3853" width="9.28515625" style="23" customWidth="1"/>
    <col min="3854" max="3854" width="8.7109375" style="23" customWidth="1"/>
    <col min="3855" max="3855" width="14.140625" style="23" customWidth="1"/>
    <col min="3856" max="3858" width="9.28515625" style="23" customWidth="1"/>
    <col min="3859" max="3859" width="2.140625" style="23" customWidth="1"/>
    <col min="3860" max="3860" width="16.28515625" style="23" customWidth="1"/>
    <col min="3861" max="3861" width="13.42578125" style="23" customWidth="1"/>
    <col min="3862" max="3862" width="6.42578125" style="23" customWidth="1"/>
    <col min="3863" max="3863" width="10.85546875" style="23" customWidth="1"/>
    <col min="3864" max="3864" width="21.7109375" style="23" customWidth="1"/>
    <col min="3865" max="3865" width="21.42578125" style="23" customWidth="1"/>
    <col min="3866" max="3866" width="11.42578125" style="23"/>
    <col min="3867" max="3867" width="20.28515625" style="23" customWidth="1"/>
    <col min="3868" max="3868" width="22.7109375" style="23" customWidth="1"/>
    <col min="3869" max="3869" width="21.7109375" style="23" customWidth="1"/>
    <col min="3870" max="4099" width="11.42578125" style="23"/>
    <col min="4100" max="4100" width="3.140625" style="23" customWidth="1"/>
    <col min="4101" max="4101" width="8.7109375" style="23" customWidth="1"/>
    <col min="4102" max="4102" width="16.5703125" style="23" customWidth="1"/>
    <col min="4103" max="4103" width="9.5703125" style="23" customWidth="1"/>
    <col min="4104" max="4104" width="9" style="23" customWidth="1"/>
    <col min="4105" max="4105" width="9.5703125" style="23" customWidth="1"/>
    <col min="4106" max="4106" width="9.140625" style="23" customWidth="1"/>
    <col min="4107" max="4107" width="13.5703125" style="23" customWidth="1"/>
    <col min="4108" max="4108" width="8.85546875" style="23" customWidth="1"/>
    <col min="4109" max="4109" width="9.28515625" style="23" customWidth="1"/>
    <col min="4110" max="4110" width="8.7109375" style="23" customWidth="1"/>
    <col min="4111" max="4111" width="14.140625" style="23" customWidth="1"/>
    <col min="4112" max="4114" width="9.28515625" style="23" customWidth="1"/>
    <col min="4115" max="4115" width="2.140625" style="23" customWidth="1"/>
    <col min="4116" max="4116" width="16.28515625" style="23" customWidth="1"/>
    <col min="4117" max="4117" width="13.42578125" style="23" customWidth="1"/>
    <col min="4118" max="4118" width="6.42578125" style="23" customWidth="1"/>
    <col min="4119" max="4119" width="10.85546875" style="23" customWidth="1"/>
    <col min="4120" max="4120" width="21.7109375" style="23" customWidth="1"/>
    <col min="4121" max="4121" width="21.42578125" style="23" customWidth="1"/>
    <col min="4122" max="4122" width="11.42578125" style="23"/>
    <col min="4123" max="4123" width="20.28515625" style="23" customWidth="1"/>
    <col min="4124" max="4124" width="22.7109375" style="23" customWidth="1"/>
    <col min="4125" max="4125" width="21.7109375" style="23" customWidth="1"/>
    <col min="4126" max="4355" width="11.42578125" style="23"/>
    <col min="4356" max="4356" width="3.140625" style="23" customWidth="1"/>
    <col min="4357" max="4357" width="8.7109375" style="23" customWidth="1"/>
    <col min="4358" max="4358" width="16.5703125" style="23" customWidth="1"/>
    <col min="4359" max="4359" width="9.5703125" style="23" customWidth="1"/>
    <col min="4360" max="4360" width="9" style="23" customWidth="1"/>
    <col min="4361" max="4361" width="9.5703125" style="23" customWidth="1"/>
    <col min="4362" max="4362" width="9.140625" style="23" customWidth="1"/>
    <col min="4363" max="4363" width="13.5703125" style="23" customWidth="1"/>
    <col min="4364" max="4364" width="8.85546875" style="23" customWidth="1"/>
    <col min="4365" max="4365" width="9.28515625" style="23" customWidth="1"/>
    <col min="4366" max="4366" width="8.7109375" style="23" customWidth="1"/>
    <col min="4367" max="4367" width="14.140625" style="23" customWidth="1"/>
    <col min="4368" max="4370" width="9.28515625" style="23" customWidth="1"/>
    <col min="4371" max="4371" width="2.140625" style="23" customWidth="1"/>
    <col min="4372" max="4372" width="16.28515625" style="23" customWidth="1"/>
    <col min="4373" max="4373" width="13.42578125" style="23" customWidth="1"/>
    <col min="4374" max="4374" width="6.42578125" style="23" customWidth="1"/>
    <col min="4375" max="4375" width="10.85546875" style="23" customWidth="1"/>
    <col min="4376" max="4376" width="21.7109375" style="23" customWidth="1"/>
    <col min="4377" max="4377" width="21.42578125" style="23" customWidth="1"/>
    <col min="4378" max="4378" width="11.42578125" style="23"/>
    <col min="4379" max="4379" width="20.28515625" style="23" customWidth="1"/>
    <col min="4380" max="4380" width="22.7109375" style="23" customWidth="1"/>
    <col min="4381" max="4381" width="21.7109375" style="23" customWidth="1"/>
    <col min="4382" max="4611" width="11.42578125" style="23"/>
    <col min="4612" max="4612" width="3.140625" style="23" customWidth="1"/>
    <col min="4613" max="4613" width="8.7109375" style="23" customWidth="1"/>
    <col min="4614" max="4614" width="16.5703125" style="23" customWidth="1"/>
    <col min="4615" max="4615" width="9.5703125" style="23" customWidth="1"/>
    <col min="4616" max="4616" width="9" style="23" customWidth="1"/>
    <col min="4617" max="4617" width="9.5703125" style="23" customWidth="1"/>
    <col min="4618" max="4618" width="9.140625" style="23" customWidth="1"/>
    <col min="4619" max="4619" width="13.5703125" style="23" customWidth="1"/>
    <col min="4620" max="4620" width="8.85546875" style="23" customWidth="1"/>
    <col min="4621" max="4621" width="9.28515625" style="23" customWidth="1"/>
    <col min="4622" max="4622" width="8.7109375" style="23" customWidth="1"/>
    <col min="4623" max="4623" width="14.140625" style="23" customWidth="1"/>
    <col min="4624" max="4626" width="9.28515625" style="23" customWidth="1"/>
    <col min="4627" max="4627" width="2.140625" style="23" customWidth="1"/>
    <col min="4628" max="4628" width="16.28515625" style="23" customWidth="1"/>
    <col min="4629" max="4629" width="13.42578125" style="23" customWidth="1"/>
    <col min="4630" max="4630" width="6.42578125" style="23" customWidth="1"/>
    <col min="4631" max="4631" width="10.85546875" style="23" customWidth="1"/>
    <col min="4632" max="4632" width="21.7109375" style="23" customWidth="1"/>
    <col min="4633" max="4633" width="21.42578125" style="23" customWidth="1"/>
    <col min="4634" max="4634" width="11.42578125" style="23"/>
    <col min="4635" max="4635" width="20.28515625" style="23" customWidth="1"/>
    <col min="4636" max="4636" width="22.7109375" style="23" customWidth="1"/>
    <col min="4637" max="4637" width="21.7109375" style="23" customWidth="1"/>
    <col min="4638" max="4867" width="11.42578125" style="23"/>
    <col min="4868" max="4868" width="3.140625" style="23" customWidth="1"/>
    <col min="4869" max="4869" width="8.7109375" style="23" customWidth="1"/>
    <col min="4870" max="4870" width="16.5703125" style="23" customWidth="1"/>
    <col min="4871" max="4871" width="9.5703125" style="23" customWidth="1"/>
    <col min="4872" max="4872" width="9" style="23" customWidth="1"/>
    <col min="4873" max="4873" width="9.5703125" style="23" customWidth="1"/>
    <col min="4874" max="4874" width="9.140625" style="23" customWidth="1"/>
    <col min="4875" max="4875" width="13.5703125" style="23" customWidth="1"/>
    <col min="4876" max="4876" width="8.85546875" style="23" customWidth="1"/>
    <col min="4877" max="4877" width="9.28515625" style="23" customWidth="1"/>
    <col min="4878" max="4878" width="8.7109375" style="23" customWidth="1"/>
    <col min="4879" max="4879" width="14.140625" style="23" customWidth="1"/>
    <col min="4880" max="4882" width="9.28515625" style="23" customWidth="1"/>
    <col min="4883" max="4883" width="2.140625" style="23" customWidth="1"/>
    <col min="4884" max="4884" width="16.28515625" style="23" customWidth="1"/>
    <col min="4885" max="4885" width="13.42578125" style="23" customWidth="1"/>
    <col min="4886" max="4886" width="6.42578125" style="23" customWidth="1"/>
    <col min="4887" max="4887" width="10.85546875" style="23" customWidth="1"/>
    <col min="4888" max="4888" width="21.7109375" style="23" customWidth="1"/>
    <col min="4889" max="4889" width="21.42578125" style="23" customWidth="1"/>
    <col min="4890" max="4890" width="11.42578125" style="23"/>
    <col min="4891" max="4891" width="20.28515625" style="23" customWidth="1"/>
    <col min="4892" max="4892" width="22.7109375" style="23" customWidth="1"/>
    <col min="4893" max="4893" width="21.7109375" style="23" customWidth="1"/>
    <col min="4894" max="5123" width="11.42578125" style="23"/>
    <col min="5124" max="5124" width="3.140625" style="23" customWidth="1"/>
    <col min="5125" max="5125" width="8.7109375" style="23" customWidth="1"/>
    <col min="5126" max="5126" width="16.5703125" style="23" customWidth="1"/>
    <col min="5127" max="5127" width="9.5703125" style="23" customWidth="1"/>
    <col min="5128" max="5128" width="9" style="23" customWidth="1"/>
    <col min="5129" max="5129" width="9.5703125" style="23" customWidth="1"/>
    <col min="5130" max="5130" width="9.140625" style="23" customWidth="1"/>
    <col min="5131" max="5131" width="13.5703125" style="23" customWidth="1"/>
    <col min="5132" max="5132" width="8.85546875" style="23" customWidth="1"/>
    <col min="5133" max="5133" width="9.28515625" style="23" customWidth="1"/>
    <col min="5134" max="5134" width="8.7109375" style="23" customWidth="1"/>
    <col min="5135" max="5135" width="14.140625" style="23" customWidth="1"/>
    <col min="5136" max="5138" width="9.28515625" style="23" customWidth="1"/>
    <col min="5139" max="5139" width="2.140625" style="23" customWidth="1"/>
    <col min="5140" max="5140" width="16.28515625" style="23" customWidth="1"/>
    <col min="5141" max="5141" width="13.42578125" style="23" customWidth="1"/>
    <col min="5142" max="5142" width="6.42578125" style="23" customWidth="1"/>
    <col min="5143" max="5143" width="10.85546875" style="23" customWidth="1"/>
    <col min="5144" max="5144" width="21.7109375" style="23" customWidth="1"/>
    <col min="5145" max="5145" width="21.42578125" style="23" customWidth="1"/>
    <col min="5146" max="5146" width="11.42578125" style="23"/>
    <col min="5147" max="5147" width="20.28515625" style="23" customWidth="1"/>
    <col min="5148" max="5148" width="22.7109375" style="23" customWidth="1"/>
    <col min="5149" max="5149" width="21.7109375" style="23" customWidth="1"/>
    <col min="5150" max="5379" width="11.42578125" style="23"/>
    <col min="5380" max="5380" width="3.140625" style="23" customWidth="1"/>
    <col min="5381" max="5381" width="8.7109375" style="23" customWidth="1"/>
    <col min="5382" max="5382" width="16.5703125" style="23" customWidth="1"/>
    <col min="5383" max="5383" width="9.5703125" style="23" customWidth="1"/>
    <col min="5384" max="5384" width="9" style="23" customWidth="1"/>
    <col min="5385" max="5385" width="9.5703125" style="23" customWidth="1"/>
    <col min="5386" max="5386" width="9.140625" style="23" customWidth="1"/>
    <col min="5387" max="5387" width="13.5703125" style="23" customWidth="1"/>
    <col min="5388" max="5388" width="8.85546875" style="23" customWidth="1"/>
    <col min="5389" max="5389" width="9.28515625" style="23" customWidth="1"/>
    <col min="5390" max="5390" width="8.7109375" style="23" customWidth="1"/>
    <col min="5391" max="5391" width="14.140625" style="23" customWidth="1"/>
    <col min="5392" max="5394" width="9.28515625" style="23" customWidth="1"/>
    <col min="5395" max="5395" width="2.140625" style="23" customWidth="1"/>
    <col min="5396" max="5396" width="16.28515625" style="23" customWidth="1"/>
    <col min="5397" max="5397" width="13.42578125" style="23" customWidth="1"/>
    <col min="5398" max="5398" width="6.42578125" style="23" customWidth="1"/>
    <col min="5399" max="5399" width="10.85546875" style="23" customWidth="1"/>
    <col min="5400" max="5400" width="21.7109375" style="23" customWidth="1"/>
    <col min="5401" max="5401" width="21.42578125" style="23" customWidth="1"/>
    <col min="5402" max="5402" width="11.42578125" style="23"/>
    <col min="5403" max="5403" width="20.28515625" style="23" customWidth="1"/>
    <col min="5404" max="5404" width="22.7109375" style="23" customWidth="1"/>
    <col min="5405" max="5405" width="21.7109375" style="23" customWidth="1"/>
    <col min="5406" max="5635" width="11.42578125" style="23"/>
    <col min="5636" max="5636" width="3.140625" style="23" customWidth="1"/>
    <col min="5637" max="5637" width="8.7109375" style="23" customWidth="1"/>
    <col min="5638" max="5638" width="16.5703125" style="23" customWidth="1"/>
    <col min="5639" max="5639" width="9.5703125" style="23" customWidth="1"/>
    <col min="5640" max="5640" width="9" style="23" customWidth="1"/>
    <col min="5641" max="5641" width="9.5703125" style="23" customWidth="1"/>
    <col min="5642" max="5642" width="9.140625" style="23" customWidth="1"/>
    <col min="5643" max="5643" width="13.5703125" style="23" customWidth="1"/>
    <col min="5644" max="5644" width="8.85546875" style="23" customWidth="1"/>
    <col min="5645" max="5645" width="9.28515625" style="23" customWidth="1"/>
    <col min="5646" max="5646" width="8.7109375" style="23" customWidth="1"/>
    <col min="5647" max="5647" width="14.140625" style="23" customWidth="1"/>
    <col min="5648" max="5650" width="9.28515625" style="23" customWidth="1"/>
    <col min="5651" max="5651" width="2.140625" style="23" customWidth="1"/>
    <col min="5652" max="5652" width="16.28515625" style="23" customWidth="1"/>
    <col min="5653" max="5653" width="13.42578125" style="23" customWidth="1"/>
    <col min="5654" max="5654" width="6.42578125" style="23" customWidth="1"/>
    <col min="5655" max="5655" width="10.85546875" style="23" customWidth="1"/>
    <col min="5656" max="5656" width="21.7109375" style="23" customWidth="1"/>
    <col min="5657" max="5657" width="21.42578125" style="23" customWidth="1"/>
    <col min="5658" max="5658" width="11.42578125" style="23"/>
    <col min="5659" max="5659" width="20.28515625" style="23" customWidth="1"/>
    <col min="5660" max="5660" width="22.7109375" style="23" customWidth="1"/>
    <col min="5661" max="5661" width="21.7109375" style="23" customWidth="1"/>
    <col min="5662" max="5891" width="11.42578125" style="23"/>
    <col min="5892" max="5892" width="3.140625" style="23" customWidth="1"/>
    <col min="5893" max="5893" width="8.7109375" style="23" customWidth="1"/>
    <col min="5894" max="5894" width="16.5703125" style="23" customWidth="1"/>
    <col min="5895" max="5895" width="9.5703125" style="23" customWidth="1"/>
    <col min="5896" max="5896" width="9" style="23" customWidth="1"/>
    <col min="5897" max="5897" width="9.5703125" style="23" customWidth="1"/>
    <col min="5898" max="5898" width="9.140625" style="23" customWidth="1"/>
    <col min="5899" max="5899" width="13.5703125" style="23" customWidth="1"/>
    <col min="5900" max="5900" width="8.85546875" style="23" customWidth="1"/>
    <col min="5901" max="5901" width="9.28515625" style="23" customWidth="1"/>
    <col min="5902" max="5902" width="8.7109375" style="23" customWidth="1"/>
    <col min="5903" max="5903" width="14.140625" style="23" customWidth="1"/>
    <col min="5904" max="5906" width="9.28515625" style="23" customWidth="1"/>
    <col min="5907" max="5907" width="2.140625" style="23" customWidth="1"/>
    <col min="5908" max="5908" width="16.28515625" style="23" customWidth="1"/>
    <col min="5909" max="5909" width="13.42578125" style="23" customWidth="1"/>
    <col min="5910" max="5910" width="6.42578125" style="23" customWidth="1"/>
    <col min="5911" max="5911" width="10.85546875" style="23" customWidth="1"/>
    <col min="5912" max="5912" width="21.7109375" style="23" customWidth="1"/>
    <col min="5913" max="5913" width="21.42578125" style="23" customWidth="1"/>
    <col min="5914" max="5914" width="11.42578125" style="23"/>
    <col min="5915" max="5915" width="20.28515625" style="23" customWidth="1"/>
    <col min="5916" max="5916" width="22.7109375" style="23" customWidth="1"/>
    <col min="5917" max="5917" width="21.7109375" style="23" customWidth="1"/>
    <col min="5918" max="6147" width="11.42578125" style="23"/>
    <col min="6148" max="6148" width="3.140625" style="23" customWidth="1"/>
    <col min="6149" max="6149" width="8.7109375" style="23" customWidth="1"/>
    <col min="6150" max="6150" width="16.5703125" style="23" customWidth="1"/>
    <col min="6151" max="6151" width="9.5703125" style="23" customWidth="1"/>
    <col min="6152" max="6152" width="9" style="23" customWidth="1"/>
    <col min="6153" max="6153" width="9.5703125" style="23" customWidth="1"/>
    <col min="6154" max="6154" width="9.140625" style="23" customWidth="1"/>
    <col min="6155" max="6155" width="13.5703125" style="23" customWidth="1"/>
    <col min="6156" max="6156" width="8.85546875" style="23" customWidth="1"/>
    <col min="6157" max="6157" width="9.28515625" style="23" customWidth="1"/>
    <col min="6158" max="6158" width="8.7109375" style="23" customWidth="1"/>
    <col min="6159" max="6159" width="14.140625" style="23" customWidth="1"/>
    <col min="6160" max="6162" width="9.28515625" style="23" customWidth="1"/>
    <col min="6163" max="6163" width="2.140625" style="23" customWidth="1"/>
    <col min="6164" max="6164" width="16.28515625" style="23" customWidth="1"/>
    <col min="6165" max="6165" width="13.42578125" style="23" customWidth="1"/>
    <col min="6166" max="6166" width="6.42578125" style="23" customWidth="1"/>
    <col min="6167" max="6167" width="10.85546875" style="23" customWidth="1"/>
    <col min="6168" max="6168" width="21.7109375" style="23" customWidth="1"/>
    <col min="6169" max="6169" width="21.42578125" style="23" customWidth="1"/>
    <col min="6170" max="6170" width="11.42578125" style="23"/>
    <col min="6171" max="6171" width="20.28515625" style="23" customWidth="1"/>
    <col min="6172" max="6172" width="22.7109375" style="23" customWidth="1"/>
    <col min="6173" max="6173" width="21.7109375" style="23" customWidth="1"/>
    <col min="6174" max="6403" width="11.42578125" style="23"/>
    <col min="6404" max="6404" width="3.140625" style="23" customWidth="1"/>
    <col min="6405" max="6405" width="8.7109375" style="23" customWidth="1"/>
    <col min="6406" max="6406" width="16.5703125" style="23" customWidth="1"/>
    <col min="6407" max="6407" width="9.5703125" style="23" customWidth="1"/>
    <col min="6408" max="6408" width="9" style="23" customWidth="1"/>
    <col min="6409" max="6409" width="9.5703125" style="23" customWidth="1"/>
    <col min="6410" max="6410" width="9.140625" style="23" customWidth="1"/>
    <col min="6411" max="6411" width="13.5703125" style="23" customWidth="1"/>
    <col min="6412" max="6412" width="8.85546875" style="23" customWidth="1"/>
    <col min="6413" max="6413" width="9.28515625" style="23" customWidth="1"/>
    <col min="6414" max="6414" width="8.7109375" style="23" customWidth="1"/>
    <col min="6415" max="6415" width="14.140625" style="23" customWidth="1"/>
    <col min="6416" max="6418" width="9.28515625" style="23" customWidth="1"/>
    <col min="6419" max="6419" width="2.140625" style="23" customWidth="1"/>
    <col min="6420" max="6420" width="16.28515625" style="23" customWidth="1"/>
    <col min="6421" max="6421" width="13.42578125" style="23" customWidth="1"/>
    <col min="6422" max="6422" width="6.42578125" style="23" customWidth="1"/>
    <col min="6423" max="6423" width="10.85546875" style="23" customWidth="1"/>
    <col min="6424" max="6424" width="21.7109375" style="23" customWidth="1"/>
    <col min="6425" max="6425" width="21.42578125" style="23" customWidth="1"/>
    <col min="6426" max="6426" width="11.42578125" style="23"/>
    <col min="6427" max="6427" width="20.28515625" style="23" customWidth="1"/>
    <col min="6428" max="6428" width="22.7109375" style="23" customWidth="1"/>
    <col min="6429" max="6429" width="21.7109375" style="23" customWidth="1"/>
    <col min="6430" max="6659" width="11.42578125" style="23"/>
    <col min="6660" max="6660" width="3.140625" style="23" customWidth="1"/>
    <col min="6661" max="6661" width="8.7109375" style="23" customWidth="1"/>
    <col min="6662" max="6662" width="16.5703125" style="23" customWidth="1"/>
    <col min="6663" max="6663" width="9.5703125" style="23" customWidth="1"/>
    <col min="6664" max="6664" width="9" style="23" customWidth="1"/>
    <col min="6665" max="6665" width="9.5703125" style="23" customWidth="1"/>
    <col min="6666" max="6666" width="9.140625" style="23" customWidth="1"/>
    <col min="6667" max="6667" width="13.5703125" style="23" customWidth="1"/>
    <col min="6668" max="6668" width="8.85546875" style="23" customWidth="1"/>
    <col min="6669" max="6669" width="9.28515625" style="23" customWidth="1"/>
    <col min="6670" max="6670" width="8.7109375" style="23" customWidth="1"/>
    <col min="6671" max="6671" width="14.140625" style="23" customWidth="1"/>
    <col min="6672" max="6674" width="9.28515625" style="23" customWidth="1"/>
    <col min="6675" max="6675" width="2.140625" style="23" customWidth="1"/>
    <col min="6676" max="6676" width="16.28515625" style="23" customWidth="1"/>
    <col min="6677" max="6677" width="13.42578125" style="23" customWidth="1"/>
    <col min="6678" max="6678" width="6.42578125" style="23" customWidth="1"/>
    <col min="6679" max="6679" width="10.85546875" style="23" customWidth="1"/>
    <col min="6680" max="6680" width="21.7109375" style="23" customWidth="1"/>
    <col min="6681" max="6681" width="21.42578125" style="23" customWidth="1"/>
    <col min="6682" max="6682" width="11.42578125" style="23"/>
    <col min="6683" max="6683" width="20.28515625" style="23" customWidth="1"/>
    <col min="6684" max="6684" width="22.7109375" style="23" customWidth="1"/>
    <col min="6685" max="6685" width="21.7109375" style="23" customWidth="1"/>
    <col min="6686" max="6915" width="11.42578125" style="23"/>
    <col min="6916" max="6916" width="3.140625" style="23" customWidth="1"/>
    <col min="6917" max="6917" width="8.7109375" style="23" customWidth="1"/>
    <col min="6918" max="6918" width="16.5703125" style="23" customWidth="1"/>
    <col min="6919" max="6919" width="9.5703125" style="23" customWidth="1"/>
    <col min="6920" max="6920" width="9" style="23" customWidth="1"/>
    <col min="6921" max="6921" width="9.5703125" style="23" customWidth="1"/>
    <col min="6922" max="6922" width="9.140625" style="23" customWidth="1"/>
    <col min="6923" max="6923" width="13.5703125" style="23" customWidth="1"/>
    <col min="6924" max="6924" width="8.85546875" style="23" customWidth="1"/>
    <col min="6925" max="6925" width="9.28515625" style="23" customWidth="1"/>
    <col min="6926" max="6926" width="8.7109375" style="23" customWidth="1"/>
    <col min="6927" max="6927" width="14.140625" style="23" customWidth="1"/>
    <col min="6928" max="6930" width="9.28515625" style="23" customWidth="1"/>
    <col min="6931" max="6931" width="2.140625" style="23" customWidth="1"/>
    <col min="6932" max="6932" width="16.28515625" style="23" customWidth="1"/>
    <col min="6933" max="6933" width="13.42578125" style="23" customWidth="1"/>
    <col min="6934" max="6934" width="6.42578125" style="23" customWidth="1"/>
    <col min="6935" max="6935" width="10.85546875" style="23" customWidth="1"/>
    <col min="6936" max="6936" width="21.7109375" style="23" customWidth="1"/>
    <col min="6937" max="6937" width="21.42578125" style="23" customWidth="1"/>
    <col min="6938" max="6938" width="11.42578125" style="23"/>
    <col min="6939" max="6939" width="20.28515625" style="23" customWidth="1"/>
    <col min="6940" max="6940" width="22.7109375" style="23" customWidth="1"/>
    <col min="6941" max="6941" width="21.7109375" style="23" customWidth="1"/>
    <col min="6942" max="7171" width="11.42578125" style="23"/>
    <col min="7172" max="7172" width="3.140625" style="23" customWidth="1"/>
    <col min="7173" max="7173" width="8.7109375" style="23" customWidth="1"/>
    <col min="7174" max="7174" width="16.5703125" style="23" customWidth="1"/>
    <col min="7175" max="7175" width="9.5703125" style="23" customWidth="1"/>
    <col min="7176" max="7176" width="9" style="23" customWidth="1"/>
    <col min="7177" max="7177" width="9.5703125" style="23" customWidth="1"/>
    <col min="7178" max="7178" width="9.140625" style="23" customWidth="1"/>
    <col min="7179" max="7179" width="13.5703125" style="23" customWidth="1"/>
    <col min="7180" max="7180" width="8.85546875" style="23" customWidth="1"/>
    <col min="7181" max="7181" width="9.28515625" style="23" customWidth="1"/>
    <col min="7182" max="7182" width="8.7109375" style="23" customWidth="1"/>
    <col min="7183" max="7183" width="14.140625" style="23" customWidth="1"/>
    <col min="7184" max="7186" width="9.28515625" style="23" customWidth="1"/>
    <col min="7187" max="7187" width="2.140625" style="23" customWidth="1"/>
    <col min="7188" max="7188" width="16.28515625" style="23" customWidth="1"/>
    <col min="7189" max="7189" width="13.42578125" style="23" customWidth="1"/>
    <col min="7190" max="7190" width="6.42578125" style="23" customWidth="1"/>
    <col min="7191" max="7191" width="10.85546875" style="23" customWidth="1"/>
    <col min="7192" max="7192" width="21.7109375" style="23" customWidth="1"/>
    <col min="7193" max="7193" width="21.42578125" style="23" customWidth="1"/>
    <col min="7194" max="7194" width="11.42578125" style="23"/>
    <col min="7195" max="7195" width="20.28515625" style="23" customWidth="1"/>
    <col min="7196" max="7196" width="22.7109375" style="23" customWidth="1"/>
    <col min="7197" max="7197" width="21.7109375" style="23" customWidth="1"/>
    <col min="7198" max="7427" width="11.42578125" style="23"/>
    <col min="7428" max="7428" width="3.140625" style="23" customWidth="1"/>
    <col min="7429" max="7429" width="8.7109375" style="23" customWidth="1"/>
    <col min="7430" max="7430" width="16.5703125" style="23" customWidth="1"/>
    <col min="7431" max="7431" width="9.5703125" style="23" customWidth="1"/>
    <col min="7432" max="7432" width="9" style="23" customWidth="1"/>
    <col min="7433" max="7433" width="9.5703125" style="23" customWidth="1"/>
    <col min="7434" max="7434" width="9.140625" style="23" customWidth="1"/>
    <col min="7435" max="7435" width="13.5703125" style="23" customWidth="1"/>
    <col min="7436" max="7436" width="8.85546875" style="23" customWidth="1"/>
    <col min="7437" max="7437" width="9.28515625" style="23" customWidth="1"/>
    <col min="7438" max="7438" width="8.7109375" style="23" customWidth="1"/>
    <col min="7439" max="7439" width="14.140625" style="23" customWidth="1"/>
    <col min="7440" max="7442" width="9.28515625" style="23" customWidth="1"/>
    <col min="7443" max="7443" width="2.140625" style="23" customWidth="1"/>
    <col min="7444" max="7444" width="16.28515625" style="23" customWidth="1"/>
    <col min="7445" max="7445" width="13.42578125" style="23" customWidth="1"/>
    <col min="7446" max="7446" width="6.42578125" style="23" customWidth="1"/>
    <col min="7447" max="7447" width="10.85546875" style="23" customWidth="1"/>
    <col min="7448" max="7448" width="21.7109375" style="23" customWidth="1"/>
    <col min="7449" max="7449" width="21.42578125" style="23" customWidth="1"/>
    <col min="7450" max="7450" width="11.42578125" style="23"/>
    <col min="7451" max="7451" width="20.28515625" style="23" customWidth="1"/>
    <col min="7452" max="7452" width="22.7109375" style="23" customWidth="1"/>
    <col min="7453" max="7453" width="21.7109375" style="23" customWidth="1"/>
    <col min="7454" max="7683" width="11.42578125" style="23"/>
    <col min="7684" max="7684" width="3.140625" style="23" customWidth="1"/>
    <col min="7685" max="7685" width="8.7109375" style="23" customWidth="1"/>
    <col min="7686" max="7686" width="16.5703125" style="23" customWidth="1"/>
    <col min="7687" max="7687" width="9.5703125" style="23" customWidth="1"/>
    <col min="7688" max="7688" width="9" style="23" customWidth="1"/>
    <col min="7689" max="7689" width="9.5703125" style="23" customWidth="1"/>
    <col min="7690" max="7690" width="9.140625" style="23" customWidth="1"/>
    <col min="7691" max="7691" width="13.5703125" style="23" customWidth="1"/>
    <col min="7692" max="7692" width="8.85546875" style="23" customWidth="1"/>
    <col min="7693" max="7693" width="9.28515625" style="23" customWidth="1"/>
    <col min="7694" max="7694" width="8.7109375" style="23" customWidth="1"/>
    <col min="7695" max="7695" width="14.140625" style="23" customWidth="1"/>
    <col min="7696" max="7698" width="9.28515625" style="23" customWidth="1"/>
    <col min="7699" max="7699" width="2.140625" style="23" customWidth="1"/>
    <col min="7700" max="7700" width="16.28515625" style="23" customWidth="1"/>
    <col min="7701" max="7701" width="13.42578125" style="23" customWidth="1"/>
    <col min="7702" max="7702" width="6.42578125" style="23" customWidth="1"/>
    <col min="7703" max="7703" width="10.85546875" style="23" customWidth="1"/>
    <col min="7704" max="7704" width="21.7109375" style="23" customWidth="1"/>
    <col min="7705" max="7705" width="21.42578125" style="23" customWidth="1"/>
    <col min="7706" max="7706" width="11.42578125" style="23"/>
    <col min="7707" max="7707" width="20.28515625" style="23" customWidth="1"/>
    <col min="7708" max="7708" width="22.7109375" style="23" customWidth="1"/>
    <col min="7709" max="7709" width="21.7109375" style="23" customWidth="1"/>
    <col min="7710" max="7939" width="11.42578125" style="23"/>
    <col min="7940" max="7940" width="3.140625" style="23" customWidth="1"/>
    <col min="7941" max="7941" width="8.7109375" style="23" customWidth="1"/>
    <col min="7942" max="7942" width="16.5703125" style="23" customWidth="1"/>
    <col min="7943" max="7943" width="9.5703125" style="23" customWidth="1"/>
    <col min="7944" max="7944" width="9" style="23" customWidth="1"/>
    <col min="7945" max="7945" width="9.5703125" style="23" customWidth="1"/>
    <col min="7946" max="7946" width="9.140625" style="23" customWidth="1"/>
    <col min="7947" max="7947" width="13.5703125" style="23" customWidth="1"/>
    <col min="7948" max="7948" width="8.85546875" style="23" customWidth="1"/>
    <col min="7949" max="7949" width="9.28515625" style="23" customWidth="1"/>
    <col min="7950" max="7950" width="8.7109375" style="23" customWidth="1"/>
    <col min="7951" max="7951" width="14.140625" style="23" customWidth="1"/>
    <col min="7952" max="7954" width="9.28515625" style="23" customWidth="1"/>
    <col min="7955" max="7955" width="2.140625" style="23" customWidth="1"/>
    <col min="7956" max="7956" width="16.28515625" style="23" customWidth="1"/>
    <col min="7957" max="7957" width="13.42578125" style="23" customWidth="1"/>
    <col min="7958" max="7958" width="6.42578125" style="23" customWidth="1"/>
    <col min="7959" max="7959" width="10.85546875" style="23" customWidth="1"/>
    <col min="7960" max="7960" width="21.7109375" style="23" customWidth="1"/>
    <col min="7961" max="7961" width="21.42578125" style="23" customWidth="1"/>
    <col min="7962" max="7962" width="11.42578125" style="23"/>
    <col min="7963" max="7963" width="20.28515625" style="23" customWidth="1"/>
    <col min="7964" max="7964" width="22.7109375" style="23" customWidth="1"/>
    <col min="7965" max="7965" width="21.7109375" style="23" customWidth="1"/>
    <col min="7966" max="8195" width="11.42578125" style="23"/>
    <col min="8196" max="8196" width="3.140625" style="23" customWidth="1"/>
    <col min="8197" max="8197" width="8.7109375" style="23" customWidth="1"/>
    <col min="8198" max="8198" width="16.5703125" style="23" customWidth="1"/>
    <col min="8199" max="8199" width="9.5703125" style="23" customWidth="1"/>
    <col min="8200" max="8200" width="9" style="23" customWidth="1"/>
    <col min="8201" max="8201" width="9.5703125" style="23" customWidth="1"/>
    <col min="8202" max="8202" width="9.140625" style="23" customWidth="1"/>
    <col min="8203" max="8203" width="13.5703125" style="23" customWidth="1"/>
    <col min="8204" max="8204" width="8.85546875" style="23" customWidth="1"/>
    <col min="8205" max="8205" width="9.28515625" style="23" customWidth="1"/>
    <col min="8206" max="8206" width="8.7109375" style="23" customWidth="1"/>
    <col min="8207" max="8207" width="14.140625" style="23" customWidth="1"/>
    <col min="8208" max="8210" width="9.28515625" style="23" customWidth="1"/>
    <col min="8211" max="8211" width="2.140625" style="23" customWidth="1"/>
    <col min="8212" max="8212" width="16.28515625" style="23" customWidth="1"/>
    <col min="8213" max="8213" width="13.42578125" style="23" customWidth="1"/>
    <col min="8214" max="8214" width="6.42578125" style="23" customWidth="1"/>
    <col min="8215" max="8215" width="10.85546875" style="23" customWidth="1"/>
    <col min="8216" max="8216" width="21.7109375" style="23" customWidth="1"/>
    <col min="8217" max="8217" width="21.42578125" style="23" customWidth="1"/>
    <col min="8218" max="8218" width="11.42578125" style="23"/>
    <col min="8219" max="8219" width="20.28515625" style="23" customWidth="1"/>
    <col min="8220" max="8220" width="22.7109375" style="23" customWidth="1"/>
    <col min="8221" max="8221" width="21.7109375" style="23" customWidth="1"/>
    <col min="8222" max="8451" width="11.42578125" style="23"/>
    <col min="8452" max="8452" width="3.140625" style="23" customWidth="1"/>
    <col min="8453" max="8453" width="8.7109375" style="23" customWidth="1"/>
    <col min="8454" max="8454" width="16.5703125" style="23" customWidth="1"/>
    <col min="8455" max="8455" width="9.5703125" style="23" customWidth="1"/>
    <col min="8456" max="8456" width="9" style="23" customWidth="1"/>
    <col min="8457" max="8457" width="9.5703125" style="23" customWidth="1"/>
    <col min="8458" max="8458" width="9.140625" style="23" customWidth="1"/>
    <col min="8459" max="8459" width="13.5703125" style="23" customWidth="1"/>
    <col min="8460" max="8460" width="8.85546875" style="23" customWidth="1"/>
    <col min="8461" max="8461" width="9.28515625" style="23" customWidth="1"/>
    <col min="8462" max="8462" width="8.7109375" style="23" customWidth="1"/>
    <col min="8463" max="8463" width="14.140625" style="23" customWidth="1"/>
    <col min="8464" max="8466" width="9.28515625" style="23" customWidth="1"/>
    <col min="8467" max="8467" width="2.140625" style="23" customWidth="1"/>
    <col min="8468" max="8468" width="16.28515625" style="23" customWidth="1"/>
    <col min="8469" max="8469" width="13.42578125" style="23" customWidth="1"/>
    <col min="8470" max="8470" width="6.42578125" style="23" customWidth="1"/>
    <col min="8471" max="8471" width="10.85546875" style="23" customWidth="1"/>
    <col min="8472" max="8472" width="21.7109375" style="23" customWidth="1"/>
    <col min="8473" max="8473" width="21.42578125" style="23" customWidth="1"/>
    <col min="8474" max="8474" width="11.42578125" style="23"/>
    <col min="8475" max="8475" width="20.28515625" style="23" customWidth="1"/>
    <col min="8476" max="8476" width="22.7109375" style="23" customWidth="1"/>
    <col min="8477" max="8477" width="21.7109375" style="23" customWidth="1"/>
    <col min="8478" max="8707" width="11.42578125" style="23"/>
    <col min="8708" max="8708" width="3.140625" style="23" customWidth="1"/>
    <col min="8709" max="8709" width="8.7109375" style="23" customWidth="1"/>
    <col min="8710" max="8710" width="16.5703125" style="23" customWidth="1"/>
    <col min="8711" max="8711" width="9.5703125" style="23" customWidth="1"/>
    <col min="8712" max="8712" width="9" style="23" customWidth="1"/>
    <col min="8713" max="8713" width="9.5703125" style="23" customWidth="1"/>
    <col min="8714" max="8714" width="9.140625" style="23" customWidth="1"/>
    <col min="8715" max="8715" width="13.5703125" style="23" customWidth="1"/>
    <col min="8716" max="8716" width="8.85546875" style="23" customWidth="1"/>
    <col min="8717" max="8717" width="9.28515625" style="23" customWidth="1"/>
    <col min="8718" max="8718" width="8.7109375" style="23" customWidth="1"/>
    <col min="8719" max="8719" width="14.140625" style="23" customWidth="1"/>
    <col min="8720" max="8722" width="9.28515625" style="23" customWidth="1"/>
    <col min="8723" max="8723" width="2.140625" style="23" customWidth="1"/>
    <col min="8724" max="8724" width="16.28515625" style="23" customWidth="1"/>
    <col min="8725" max="8725" width="13.42578125" style="23" customWidth="1"/>
    <col min="8726" max="8726" width="6.42578125" style="23" customWidth="1"/>
    <col min="8727" max="8727" width="10.85546875" style="23" customWidth="1"/>
    <col min="8728" max="8728" width="21.7109375" style="23" customWidth="1"/>
    <col min="8729" max="8729" width="21.42578125" style="23" customWidth="1"/>
    <col min="8730" max="8730" width="11.42578125" style="23"/>
    <col min="8731" max="8731" width="20.28515625" style="23" customWidth="1"/>
    <col min="8732" max="8732" width="22.7109375" style="23" customWidth="1"/>
    <col min="8733" max="8733" width="21.7109375" style="23" customWidth="1"/>
    <col min="8734" max="8963" width="11.42578125" style="23"/>
    <col min="8964" max="8964" width="3.140625" style="23" customWidth="1"/>
    <col min="8965" max="8965" width="8.7109375" style="23" customWidth="1"/>
    <col min="8966" max="8966" width="16.5703125" style="23" customWidth="1"/>
    <col min="8967" max="8967" width="9.5703125" style="23" customWidth="1"/>
    <col min="8968" max="8968" width="9" style="23" customWidth="1"/>
    <col min="8969" max="8969" width="9.5703125" style="23" customWidth="1"/>
    <col min="8970" max="8970" width="9.140625" style="23" customWidth="1"/>
    <col min="8971" max="8971" width="13.5703125" style="23" customWidth="1"/>
    <col min="8972" max="8972" width="8.85546875" style="23" customWidth="1"/>
    <col min="8973" max="8973" width="9.28515625" style="23" customWidth="1"/>
    <col min="8974" max="8974" width="8.7109375" style="23" customWidth="1"/>
    <col min="8975" max="8975" width="14.140625" style="23" customWidth="1"/>
    <col min="8976" max="8978" width="9.28515625" style="23" customWidth="1"/>
    <col min="8979" max="8979" width="2.140625" style="23" customWidth="1"/>
    <col min="8980" max="8980" width="16.28515625" style="23" customWidth="1"/>
    <col min="8981" max="8981" width="13.42578125" style="23" customWidth="1"/>
    <col min="8982" max="8982" width="6.42578125" style="23" customWidth="1"/>
    <col min="8983" max="8983" width="10.85546875" style="23" customWidth="1"/>
    <col min="8984" max="8984" width="21.7109375" style="23" customWidth="1"/>
    <col min="8985" max="8985" width="21.42578125" style="23" customWidth="1"/>
    <col min="8986" max="8986" width="11.42578125" style="23"/>
    <col min="8987" max="8987" width="20.28515625" style="23" customWidth="1"/>
    <col min="8988" max="8988" width="22.7109375" style="23" customWidth="1"/>
    <col min="8989" max="8989" width="21.7109375" style="23" customWidth="1"/>
    <col min="8990" max="9219" width="11.42578125" style="23"/>
    <col min="9220" max="9220" width="3.140625" style="23" customWidth="1"/>
    <col min="9221" max="9221" width="8.7109375" style="23" customWidth="1"/>
    <col min="9222" max="9222" width="16.5703125" style="23" customWidth="1"/>
    <col min="9223" max="9223" width="9.5703125" style="23" customWidth="1"/>
    <col min="9224" max="9224" width="9" style="23" customWidth="1"/>
    <col min="9225" max="9225" width="9.5703125" style="23" customWidth="1"/>
    <col min="9226" max="9226" width="9.140625" style="23" customWidth="1"/>
    <col min="9227" max="9227" width="13.5703125" style="23" customWidth="1"/>
    <col min="9228" max="9228" width="8.85546875" style="23" customWidth="1"/>
    <col min="9229" max="9229" width="9.28515625" style="23" customWidth="1"/>
    <col min="9230" max="9230" width="8.7109375" style="23" customWidth="1"/>
    <col min="9231" max="9231" width="14.140625" style="23" customWidth="1"/>
    <col min="9232" max="9234" width="9.28515625" style="23" customWidth="1"/>
    <col min="9235" max="9235" width="2.140625" style="23" customWidth="1"/>
    <col min="9236" max="9236" width="16.28515625" style="23" customWidth="1"/>
    <col min="9237" max="9237" width="13.42578125" style="23" customWidth="1"/>
    <col min="9238" max="9238" width="6.42578125" style="23" customWidth="1"/>
    <col min="9239" max="9239" width="10.85546875" style="23" customWidth="1"/>
    <col min="9240" max="9240" width="21.7109375" style="23" customWidth="1"/>
    <col min="9241" max="9241" width="21.42578125" style="23" customWidth="1"/>
    <col min="9242" max="9242" width="11.42578125" style="23"/>
    <col min="9243" max="9243" width="20.28515625" style="23" customWidth="1"/>
    <col min="9244" max="9244" width="22.7109375" style="23" customWidth="1"/>
    <col min="9245" max="9245" width="21.7109375" style="23" customWidth="1"/>
    <col min="9246" max="9475" width="11.42578125" style="23"/>
    <col min="9476" max="9476" width="3.140625" style="23" customWidth="1"/>
    <col min="9477" max="9477" width="8.7109375" style="23" customWidth="1"/>
    <col min="9478" max="9478" width="16.5703125" style="23" customWidth="1"/>
    <col min="9479" max="9479" width="9.5703125" style="23" customWidth="1"/>
    <col min="9480" max="9480" width="9" style="23" customWidth="1"/>
    <col min="9481" max="9481" width="9.5703125" style="23" customWidth="1"/>
    <col min="9482" max="9482" width="9.140625" style="23" customWidth="1"/>
    <col min="9483" max="9483" width="13.5703125" style="23" customWidth="1"/>
    <col min="9484" max="9484" width="8.85546875" style="23" customWidth="1"/>
    <col min="9485" max="9485" width="9.28515625" style="23" customWidth="1"/>
    <col min="9486" max="9486" width="8.7109375" style="23" customWidth="1"/>
    <col min="9487" max="9487" width="14.140625" style="23" customWidth="1"/>
    <col min="9488" max="9490" width="9.28515625" style="23" customWidth="1"/>
    <col min="9491" max="9491" width="2.140625" style="23" customWidth="1"/>
    <col min="9492" max="9492" width="16.28515625" style="23" customWidth="1"/>
    <col min="9493" max="9493" width="13.42578125" style="23" customWidth="1"/>
    <col min="9494" max="9494" width="6.42578125" style="23" customWidth="1"/>
    <col min="9495" max="9495" width="10.85546875" style="23" customWidth="1"/>
    <col min="9496" max="9496" width="21.7109375" style="23" customWidth="1"/>
    <col min="9497" max="9497" width="21.42578125" style="23" customWidth="1"/>
    <col min="9498" max="9498" width="11.42578125" style="23"/>
    <col min="9499" max="9499" width="20.28515625" style="23" customWidth="1"/>
    <col min="9500" max="9500" width="22.7109375" style="23" customWidth="1"/>
    <col min="9501" max="9501" width="21.7109375" style="23" customWidth="1"/>
    <col min="9502" max="9731" width="11.42578125" style="23"/>
    <col min="9732" max="9732" width="3.140625" style="23" customWidth="1"/>
    <col min="9733" max="9733" width="8.7109375" style="23" customWidth="1"/>
    <col min="9734" max="9734" width="16.5703125" style="23" customWidth="1"/>
    <col min="9735" max="9735" width="9.5703125" style="23" customWidth="1"/>
    <col min="9736" max="9736" width="9" style="23" customWidth="1"/>
    <col min="9737" max="9737" width="9.5703125" style="23" customWidth="1"/>
    <col min="9738" max="9738" width="9.140625" style="23" customWidth="1"/>
    <col min="9739" max="9739" width="13.5703125" style="23" customWidth="1"/>
    <col min="9740" max="9740" width="8.85546875" style="23" customWidth="1"/>
    <col min="9741" max="9741" width="9.28515625" style="23" customWidth="1"/>
    <col min="9742" max="9742" width="8.7109375" style="23" customWidth="1"/>
    <col min="9743" max="9743" width="14.140625" style="23" customWidth="1"/>
    <col min="9744" max="9746" width="9.28515625" style="23" customWidth="1"/>
    <col min="9747" max="9747" width="2.140625" style="23" customWidth="1"/>
    <col min="9748" max="9748" width="16.28515625" style="23" customWidth="1"/>
    <col min="9749" max="9749" width="13.42578125" style="23" customWidth="1"/>
    <col min="9750" max="9750" width="6.42578125" style="23" customWidth="1"/>
    <col min="9751" max="9751" width="10.85546875" style="23" customWidth="1"/>
    <col min="9752" max="9752" width="21.7109375" style="23" customWidth="1"/>
    <col min="9753" max="9753" width="21.42578125" style="23" customWidth="1"/>
    <col min="9754" max="9754" width="11.42578125" style="23"/>
    <col min="9755" max="9755" width="20.28515625" style="23" customWidth="1"/>
    <col min="9756" max="9756" width="22.7109375" style="23" customWidth="1"/>
    <col min="9757" max="9757" width="21.7109375" style="23" customWidth="1"/>
    <col min="9758" max="9987" width="11.42578125" style="23"/>
    <col min="9988" max="9988" width="3.140625" style="23" customWidth="1"/>
    <col min="9989" max="9989" width="8.7109375" style="23" customWidth="1"/>
    <col min="9990" max="9990" width="16.5703125" style="23" customWidth="1"/>
    <col min="9991" max="9991" width="9.5703125" style="23" customWidth="1"/>
    <col min="9992" max="9992" width="9" style="23" customWidth="1"/>
    <col min="9993" max="9993" width="9.5703125" style="23" customWidth="1"/>
    <col min="9994" max="9994" width="9.140625" style="23" customWidth="1"/>
    <col min="9995" max="9995" width="13.5703125" style="23" customWidth="1"/>
    <col min="9996" max="9996" width="8.85546875" style="23" customWidth="1"/>
    <col min="9997" max="9997" width="9.28515625" style="23" customWidth="1"/>
    <col min="9998" max="9998" width="8.7109375" style="23" customWidth="1"/>
    <col min="9999" max="9999" width="14.140625" style="23" customWidth="1"/>
    <col min="10000" max="10002" width="9.28515625" style="23" customWidth="1"/>
    <col min="10003" max="10003" width="2.140625" style="23" customWidth="1"/>
    <col min="10004" max="10004" width="16.28515625" style="23" customWidth="1"/>
    <col min="10005" max="10005" width="13.42578125" style="23" customWidth="1"/>
    <col min="10006" max="10006" width="6.42578125" style="23" customWidth="1"/>
    <col min="10007" max="10007" width="10.85546875" style="23" customWidth="1"/>
    <col min="10008" max="10008" width="21.7109375" style="23" customWidth="1"/>
    <col min="10009" max="10009" width="21.42578125" style="23" customWidth="1"/>
    <col min="10010" max="10010" width="11.42578125" style="23"/>
    <col min="10011" max="10011" width="20.28515625" style="23" customWidth="1"/>
    <col min="10012" max="10012" width="22.7109375" style="23" customWidth="1"/>
    <col min="10013" max="10013" width="21.7109375" style="23" customWidth="1"/>
    <col min="10014" max="10243" width="11.42578125" style="23"/>
    <col min="10244" max="10244" width="3.140625" style="23" customWidth="1"/>
    <col min="10245" max="10245" width="8.7109375" style="23" customWidth="1"/>
    <col min="10246" max="10246" width="16.5703125" style="23" customWidth="1"/>
    <col min="10247" max="10247" width="9.5703125" style="23" customWidth="1"/>
    <col min="10248" max="10248" width="9" style="23" customWidth="1"/>
    <col min="10249" max="10249" width="9.5703125" style="23" customWidth="1"/>
    <col min="10250" max="10250" width="9.140625" style="23" customWidth="1"/>
    <col min="10251" max="10251" width="13.5703125" style="23" customWidth="1"/>
    <col min="10252" max="10252" width="8.85546875" style="23" customWidth="1"/>
    <col min="10253" max="10253" width="9.28515625" style="23" customWidth="1"/>
    <col min="10254" max="10254" width="8.7109375" style="23" customWidth="1"/>
    <col min="10255" max="10255" width="14.140625" style="23" customWidth="1"/>
    <col min="10256" max="10258" width="9.28515625" style="23" customWidth="1"/>
    <col min="10259" max="10259" width="2.140625" style="23" customWidth="1"/>
    <col min="10260" max="10260" width="16.28515625" style="23" customWidth="1"/>
    <col min="10261" max="10261" width="13.42578125" style="23" customWidth="1"/>
    <col min="10262" max="10262" width="6.42578125" style="23" customWidth="1"/>
    <col min="10263" max="10263" width="10.85546875" style="23" customWidth="1"/>
    <col min="10264" max="10264" width="21.7109375" style="23" customWidth="1"/>
    <col min="10265" max="10265" width="21.42578125" style="23" customWidth="1"/>
    <col min="10266" max="10266" width="11.42578125" style="23"/>
    <col min="10267" max="10267" width="20.28515625" style="23" customWidth="1"/>
    <col min="10268" max="10268" width="22.7109375" style="23" customWidth="1"/>
    <col min="10269" max="10269" width="21.7109375" style="23" customWidth="1"/>
    <col min="10270" max="10499" width="11.42578125" style="23"/>
    <col min="10500" max="10500" width="3.140625" style="23" customWidth="1"/>
    <col min="10501" max="10501" width="8.7109375" style="23" customWidth="1"/>
    <col min="10502" max="10502" width="16.5703125" style="23" customWidth="1"/>
    <col min="10503" max="10503" width="9.5703125" style="23" customWidth="1"/>
    <col min="10504" max="10504" width="9" style="23" customWidth="1"/>
    <col min="10505" max="10505" width="9.5703125" style="23" customWidth="1"/>
    <col min="10506" max="10506" width="9.140625" style="23" customWidth="1"/>
    <col min="10507" max="10507" width="13.5703125" style="23" customWidth="1"/>
    <col min="10508" max="10508" width="8.85546875" style="23" customWidth="1"/>
    <col min="10509" max="10509" width="9.28515625" style="23" customWidth="1"/>
    <col min="10510" max="10510" width="8.7109375" style="23" customWidth="1"/>
    <col min="10511" max="10511" width="14.140625" style="23" customWidth="1"/>
    <col min="10512" max="10514" width="9.28515625" style="23" customWidth="1"/>
    <col min="10515" max="10515" width="2.140625" style="23" customWidth="1"/>
    <col min="10516" max="10516" width="16.28515625" style="23" customWidth="1"/>
    <col min="10517" max="10517" width="13.42578125" style="23" customWidth="1"/>
    <col min="10518" max="10518" width="6.42578125" style="23" customWidth="1"/>
    <col min="10519" max="10519" width="10.85546875" style="23" customWidth="1"/>
    <col min="10520" max="10520" width="21.7109375" style="23" customWidth="1"/>
    <col min="10521" max="10521" width="21.42578125" style="23" customWidth="1"/>
    <col min="10522" max="10522" width="11.42578125" style="23"/>
    <col min="10523" max="10523" width="20.28515625" style="23" customWidth="1"/>
    <col min="10524" max="10524" width="22.7109375" style="23" customWidth="1"/>
    <col min="10525" max="10525" width="21.7109375" style="23" customWidth="1"/>
    <col min="10526" max="10755" width="11.42578125" style="23"/>
    <col min="10756" max="10756" width="3.140625" style="23" customWidth="1"/>
    <col min="10757" max="10757" width="8.7109375" style="23" customWidth="1"/>
    <col min="10758" max="10758" width="16.5703125" style="23" customWidth="1"/>
    <col min="10759" max="10759" width="9.5703125" style="23" customWidth="1"/>
    <col min="10760" max="10760" width="9" style="23" customWidth="1"/>
    <col min="10761" max="10761" width="9.5703125" style="23" customWidth="1"/>
    <col min="10762" max="10762" width="9.140625" style="23" customWidth="1"/>
    <col min="10763" max="10763" width="13.5703125" style="23" customWidth="1"/>
    <col min="10764" max="10764" width="8.85546875" style="23" customWidth="1"/>
    <col min="10765" max="10765" width="9.28515625" style="23" customWidth="1"/>
    <col min="10766" max="10766" width="8.7109375" style="23" customWidth="1"/>
    <col min="10767" max="10767" width="14.140625" style="23" customWidth="1"/>
    <col min="10768" max="10770" width="9.28515625" style="23" customWidth="1"/>
    <col min="10771" max="10771" width="2.140625" style="23" customWidth="1"/>
    <col min="10772" max="10772" width="16.28515625" style="23" customWidth="1"/>
    <col min="10773" max="10773" width="13.42578125" style="23" customWidth="1"/>
    <col min="10774" max="10774" width="6.42578125" style="23" customWidth="1"/>
    <col min="10775" max="10775" width="10.85546875" style="23" customWidth="1"/>
    <col min="10776" max="10776" width="21.7109375" style="23" customWidth="1"/>
    <col min="10777" max="10777" width="21.42578125" style="23" customWidth="1"/>
    <col min="10778" max="10778" width="11.42578125" style="23"/>
    <col min="10779" max="10779" width="20.28515625" style="23" customWidth="1"/>
    <col min="10780" max="10780" width="22.7109375" style="23" customWidth="1"/>
    <col min="10781" max="10781" width="21.7109375" style="23" customWidth="1"/>
    <col min="10782" max="11011" width="11.42578125" style="23"/>
    <col min="11012" max="11012" width="3.140625" style="23" customWidth="1"/>
    <col min="11013" max="11013" width="8.7109375" style="23" customWidth="1"/>
    <col min="11014" max="11014" width="16.5703125" style="23" customWidth="1"/>
    <col min="11015" max="11015" width="9.5703125" style="23" customWidth="1"/>
    <col min="11016" max="11016" width="9" style="23" customWidth="1"/>
    <col min="11017" max="11017" width="9.5703125" style="23" customWidth="1"/>
    <col min="11018" max="11018" width="9.140625" style="23" customWidth="1"/>
    <col min="11019" max="11019" width="13.5703125" style="23" customWidth="1"/>
    <col min="11020" max="11020" width="8.85546875" style="23" customWidth="1"/>
    <col min="11021" max="11021" width="9.28515625" style="23" customWidth="1"/>
    <col min="11022" max="11022" width="8.7109375" style="23" customWidth="1"/>
    <col min="11023" max="11023" width="14.140625" style="23" customWidth="1"/>
    <col min="11024" max="11026" width="9.28515625" style="23" customWidth="1"/>
    <col min="11027" max="11027" width="2.140625" style="23" customWidth="1"/>
    <col min="11028" max="11028" width="16.28515625" style="23" customWidth="1"/>
    <col min="11029" max="11029" width="13.42578125" style="23" customWidth="1"/>
    <col min="11030" max="11030" width="6.42578125" style="23" customWidth="1"/>
    <col min="11031" max="11031" width="10.85546875" style="23" customWidth="1"/>
    <col min="11032" max="11032" width="21.7109375" style="23" customWidth="1"/>
    <col min="11033" max="11033" width="21.42578125" style="23" customWidth="1"/>
    <col min="11034" max="11034" width="11.42578125" style="23"/>
    <col min="11035" max="11035" width="20.28515625" style="23" customWidth="1"/>
    <col min="11036" max="11036" width="22.7109375" style="23" customWidth="1"/>
    <col min="11037" max="11037" width="21.7109375" style="23" customWidth="1"/>
    <col min="11038" max="11267" width="11.42578125" style="23"/>
    <col min="11268" max="11268" width="3.140625" style="23" customWidth="1"/>
    <col min="11269" max="11269" width="8.7109375" style="23" customWidth="1"/>
    <col min="11270" max="11270" width="16.5703125" style="23" customWidth="1"/>
    <col min="11271" max="11271" width="9.5703125" style="23" customWidth="1"/>
    <col min="11272" max="11272" width="9" style="23" customWidth="1"/>
    <col min="11273" max="11273" width="9.5703125" style="23" customWidth="1"/>
    <col min="11274" max="11274" width="9.140625" style="23" customWidth="1"/>
    <col min="11275" max="11275" width="13.5703125" style="23" customWidth="1"/>
    <col min="11276" max="11276" width="8.85546875" style="23" customWidth="1"/>
    <col min="11277" max="11277" width="9.28515625" style="23" customWidth="1"/>
    <col min="11278" max="11278" width="8.7109375" style="23" customWidth="1"/>
    <col min="11279" max="11279" width="14.140625" style="23" customWidth="1"/>
    <col min="11280" max="11282" width="9.28515625" style="23" customWidth="1"/>
    <col min="11283" max="11283" width="2.140625" style="23" customWidth="1"/>
    <col min="11284" max="11284" width="16.28515625" style="23" customWidth="1"/>
    <col min="11285" max="11285" width="13.42578125" style="23" customWidth="1"/>
    <col min="11286" max="11286" width="6.42578125" style="23" customWidth="1"/>
    <col min="11287" max="11287" width="10.85546875" style="23" customWidth="1"/>
    <col min="11288" max="11288" width="21.7109375" style="23" customWidth="1"/>
    <col min="11289" max="11289" width="21.42578125" style="23" customWidth="1"/>
    <col min="11290" max="11290" width="11.42578125" style="23"/>
    <col min="11291" max="11291" width="20.28515625" style="23" customWidth="1"/>
    <col min="11292" max="11292" width="22.7109375" style="23" customWidth="1"/>
    <col min="11293" max="11293" width="21.7109375" style="23" customWidth="1"/>
    <col min="11294" max="11523" width="11.42578125" style="23"/>
    <col min="11524" max="11524" width="3.140625" style="23" customWidth="1"/>
    <col min="11525" max="11525" width="8.7109375" style="23" customWidth="1"/>
    <col min="11526" max="11526" width="16.5703125" style="23" customWidth="1"/>
    <col min="11527" max="11527" width="9.5703125" style="23" customWidth="1"/>
    <col min="11528" max="11528" width="9" style="23" customWidth="1"/>
    <col min="11529" max="11529" width="9.5703125" style="23" customWidth="1"/>
    <col min="11530" max="11530" width="9.140625" style="23" customWidth="1"/>
    <col min="11531" max="11531" width="13.5703125" style="23" customWidth="1"/>
    <col min="11532" max="11532" width="8.85546875" style="23" customWidth="1"/>
    <col min="11533" max="11533" width="9.28515625" style="23" customWidth="1"/>
    <col min="11534" max="11534" width="8.7109375" style="23" customWidth="1"/>
    <col min="11535" max="11535" width="14.140625" style="23" customWidth="1"/>
    <col min="11536" max="11538" width="9.28515625" style="23" customWidth="1"/>
    <col min="11539" max="11539" width="2.140625" style="23" customWidth="1"/>
    <col min="11540" max="11540" width="16.28515625" style="23" customWidth="1"/>
    <col min="11541" max="11541" width="13.42578125" style="23" customWidth="1"/>
    <col min="11542" max="11542" width="6.42578125" style="23" customWidth="1"/>
    <col min="11543" max="11543" width="10.85546875" style="23" customWidth="1"/>
    <col min="11544" max="11544" width="21.7109375" style="23" customWidth="1"/>
    <col min="11545" max="11545" width="21.42578125" style="23" customWidth="1"/>
    <col min="11546" max="11546" width="11.42578125" style="23"/>
    <col min="11547" max="11547" width="20.28515625" style="23" customWidth="1"/>
    <col min="11548" max="11548" width="22.7109375" style="23" customWidth="1"/>
    <col min="11549" max="11549" width="21.7109375" style="23" customWidth="1"/>
    <col min="11550" max="11779" width="11.42578125" style="23"/>
    <col min="11780" max="11780" width="3.140625" style="23" customWidth="1"/>
    <col min="11781" max="11781" width="8.7109375" style="23" customWidth="1"/>
    <col min="11782" max="11782" width="16.5703125" style="23" customWidth="1"/>
    <col min="11783" max="11783" width="9.5703125" style="23" customWidth="1"/>
    <col min="11784" max="11784" width="9" style="23" customWidth="1"/>
    <col min="11785" max="11785" width="9.5703125" style="23" customWidth="1"/>
    <col min="11786" max="11786" width="9.140625" style="23" customWidth="1"/>
    <col min="11787" max="11787" width="13.5703125" style="23" customWidth="1"/>
    <col min="11788" max="11788" width="8.85546875" style="23" customWidth="1"/>
    <col min="11789" max="11789" width="9.28515625" style="23" customWidth="1"/>
    <col min="11790" max="11790" width="8.7109375" style="23" customWidth="1"/>
    <col min="11791" max="11791" width="14.140625" style="23" customWidth="1"/>
    <col min="11792" max="11794" width="9.28515625" style="23" customWidth="1"/>
    <col min="11795" max="11795" width="2.140625" style="23" customWidth="1"/>
    <col min="11796" max="11796" width="16.28515625" style="23" customWidth="1"/>
    <col min="11797" max="11797" width="13.42578125" style="23" customWidth="1"/>
    <col min="11798" max="11798" width="6.42578125" style="23" customWidth="1"/>
    <col min="11799" max="11799" width="10.85546875" style="23" customWidth="1"/>
    <col min="11800" max="11800" width="21.7109375" style="23" customWidth="1"/>
    <col min="11801" max="11801" width="21.42578125" style="23" customWidth="1"/>
    <col min="11802" max="11802" width="11.42578125" style="23"/>
    <col min="11803" max="11803" width="20.28515625" style="23" customWidth="1"/>
    <col min="11804" max="11804" width="22.7109375" style="23" customWidth="1"/>
    <col min="11805" max="11805" width="21.7109375" style="23" customWidth="1"/>
    <col min="11806" max="12035" width="11.42578125" style="23"/>
    <col min="12036" max="12036" width="3.140625" style="23" customWidth="1"/>
    <col min="12037" max="12037" width="8.7109375" style="23" customWidth="1"/>
    <col min="12038" max="12038" width="16.5703125" style="23" customWidth="1"/>
    <col min="12039" max="12039" width="9.5703125" style="23" customWidth="1"/>
    <col min="12040" max="12040" width="9" style="23" customWidth="1"/>
    <col min="12041" max="12041" width="9.5703125" style="23" customWidth="1"/>
    <col min="12042" max="12042" width="9.140625" style="23" customWidth="1"/>
    <col min="12043" max="12043" width="13.5703125" style="23" customWidth="1"/>
    <col min="12044" max="12044" width="8.85546875" style="23" customWidth="1"/>
    <col min="12045" max="12045" width="9.28515625" style="23" customWidth="1"/>
    <col min="12046" max="12046" width="8.7109375" style="23" customWidth="1"/>
    <col min="12047" max="12047" width="14.140625" style="23" customWidth="1"/>
    <col min="12048" max="12050" width="9.28515625" style="23" customWidth="1"/>
    <col min="12051" max="12051" width="2.140625" style="23" customWidth="1"/>
    <col min="12052" max="12052" width="16.28515625" style="23" customWidth="1"/>
    <col min="12053" max="12053" width="13.42578125" style="23" customWidth="1"/>
    <col min="12054" max="12054" width="6.42578125" style="23" customWidth="1"/>
    <col min="12055" max="12055" width="10.85546875" style="23" customWidth="1"/>
    <col min="12056" max="12056" width="21.7109375" style="23" customWidth="1"/>
    <col min="12057" max="12057" width="21.42578125" style="23" customWidth="1"/>
    <col min="12058" max="12058" width="11.42578125" style="23"/>
    <col min="12059" max="12059" width="20.28515625" style="23" customWidth="1"/>
    <col min="12060" max="12060" width="22.7109375" style="23" customWidth="1"/>
    <col min="12061" max="12061" width="21.7109375" style="23" customWidth="1"/>
    <col min="12062" max="12291" width="11.42578125" style="23"/>
    <col min="12292" max="12292" width="3.140625" style="23" customWidth="1"/>
    <col min="12293" max="12293" width="8.7109375" style="23" customWidth="1"/>
    <col min="12294" max="12294" width="16.5703125" style="23" customWidth="1"/>
    <col min="12295" max="12295" width="9.5703125" style="23" customWidth="1"/>
    <col min="12296" max="12296" width="9" style="23" customWidth="1"/>
    <col min="12297" max="12297" width="9.5703125" style="23" customWidth="1"/>
    <col min="12298" max="12298" width="9.140625" style="23" customWidth="1"/>
    <col min="12299" max="12299" width="13.5703125" style="23" customWidth="1"/>
    <col min="12300" max="12300" width="8.85546875" style="23" customWidth="1"/>
    <col min="12301" max="12301" width="9.28515625" style="23" customWidth="1"/>
    <col min="12302" max="12302" width="8.7109375" style="23" customWidth="1"/>
    <col min="12303" max="12303" width="14.140625" style="23" customWidth="1"/>
    <col min="12304" max="12306" width="9.28515625" style="23" customWidth="1"/>
    <col min="12307" max="12307" width="2.140625" style="23" customWidth="1"/>
    <col min="12308" max="12308" width="16.28515625" style="23" customWidth="1"/>
    <col min="12309" max="12309" width="13.42578125" style="23" customWidth="1"/>
    <col min="12310" max="12310" width="6.42578125" style="23" customWidth="1"/>
    <col min="12311" max="12311" width="10.85546875" style="23" customWidth="1"/>
    <col min="12312" max="12312" width="21.7109375" style="23" customWidth="1"/>
    <col min="12313" max="12313" width="21.42578125" style="23" customWidth="1"/>
    <col min="12314" max="12314" width="11.42578125" style="23"/>
    <col min="12315" max="12315" width="20.28515625" style="23" customWidth="1"/>
    <col min="12316" max="12316" width="22.7109375" style="23" customWidth="1"/>
    <col min="12317" max="12317" width="21.7109375" style="23" customWidth="1"/>
    <col min="12318" max="12547" width="11.42578125" style="23"/>
    <col min="12548" max="12548" width="3.140625" style="23" customWidth="1"/>
    <col min="12549" max="12549" width="8.7109375" style="23" customWidth="1"/>
    <col min="12550" max="12550" width="16.5703125" style="23" customWidth="1"/>
    <col min="12551" max="12551" width="9.5703125" style="23" customWidth="1"/>
    <col min="12552" max="12552" width="9" style="23" customWidth="1"/>
    <col min="12553" max="12553" width="9.5703125" style="23" customWidth="1"/>
    <col min="12554" max="12554" width="9.140625" style="23" customWidth="1"/>
    <col min="12555" max="12555" width="13.5703125" style="23" customWidth="1"/>
    <col min="12556" max="12556" width="8.85546875" style="23" customWidth="1"/>
    <col min="12557" max="12557" width="9.28515625" style="23" customWidth="1"/>
    <col min="12558" max="12558" width="8.7109375" style="23" customWidth="1"/>
    <col min="12559" max="12559" width="14.140625" style="23" customWidth="1"/>
    <col min="12560" max="12562" width="9.28515625" style="23" customWidth="1"/>
    <col min="12563" max="12563" width="2.140625" style="23" customWidth="1"/>
    <col min="12564" max="12564" width="16.28515625" style="23" customWidth="1"/>
    <col min="12565" max="12565" width="13.42578125" style="23" customWidth="1"/>
    <col min="12566" max="12566" width="6.42578125" style="23" customWidth="1"/>
    <col min="12567" max="12567" width="10.85546875" style="23" customWidth="1"/>
    <col min="12568" max="12568" width="21.7109375" style="23" customWidth="1"/>
    <col min="12569" max="12569" width="21.42578125" style="23" customWidth="1"/>
    <col min="12570" max="12570" width="11.42578125" style="23"/>
    <col min="12571" max="12571" width="20.28515625" style="23" customWidth="1"/>
    <col min="12572" max="12572" width="22.7109375" style="23" customWidth="1"/>
    <col min="12573" max="12573" width="21.7109375" style="23" customWidth="1"/>
    <col min="12574" max="12803" width="11.42578125" style="23"/>
    <col min="12804" max="12804" width="3.140625" style="23" customWidth="1"/>
    <col min="12805" max="12805" width="8.7109375" style="23" customWidth="1"/>
    <col min="12806" max="12806" width="16.5703125" style="23" customWidth="1"/>
    <col min="12807" max="12807" width="9.5703125" style="23" customWidth="1"/>
    <col min="12808" max="12808" width="9" style="23" customWidth="1"/>
    <col min="12809" max="12809" width="9.5703125" style="23" customWidth="1"/>
    <col min="12810" max="12810" width="9.140625" style="23" customWidth="1"/>
    <col min="12811" max="12811" width="13.5703125" style="23" customWidth="1"/>
    <col min="12812" max="12812" width="8.85546875" style="23" customWidth="1"/>
    <col min="12813" max="12813" width="9.28515625" style="23" customWidth="1"/>
    <col min="12814" max="12814" width="8.7109375" style="23" customWidth="1"/>
    <col min="12815" max="12815" width="14.140625" style="23" customWidth="1"/>
    <col min="12816" max="12818" width="9.28515625" style="23" customWidth="1"/>
    <col min="12819" max="12819" width="2.140625" style="23" customWidth="1"/>
    <col min="12820" max="12820" width="16.28515625" style="23" customWidth="1"/>
    <col min="12821" max="12821" width="13.42578125" style="23" customWidth="1"/>
    <col min="12822" max="12822" width="6.42578125" style="23" customWidth="1"/>
    <col min="12823" max="12823" width="10.85546875" style="23" customWidth="1"/>
    <col min="12824" max="12824" width="21.7109375" style="23" customWidth="1"/>
    <col min="12825" max="12825" width="21.42578125" style="23" customWidth="1"/>
    <col min="12826" max="12826" width="11.42578125" style="23"/>
    <col min="12827" max="12827" width="20.28515625" style="23" customWidth="1"/>
    <col min="12828" max="12828" width="22.7109375" style="23" customWidth="1"/>
    <col min="12829" max="12829" width="21.7109375" style="23" customWidth="1"/>
    <col min="12830" max="13059" width="11.42578125" style="23"/>
    <col min="13060" max="13060" width="3.140625" style="23" customWidth="1"/>
    <col min="13061" max="13061" width="8.7109375" style="23" customWidth="1"/>
    <col min="13062" max="13062" width="16.5703125" style="23" customWidth="1"/>
    <col min="13063" max="13063" width="9.5703125" style="23" customWidth="1"/>
    <col min="13064" max="13064" width="9" style="23" customWidth="1"/>
    <col min="13065" max="13065" width="9.5703125" style="23" customWidth="1"/>
    <col min="13066" max="13066" width="9.140625" style="23" customWidth="1"/>
    <col min="13067" max="13067" width="13.5703125" style="23" customWidth="1"/>
    <col min="13068" max="13068" width="8.85546875" style="23" customWidth="1"/>
    <col min="13069" max="13069" width="9.28515625" style="23" customWidth="1"/>
    <col min="13070" max="13070" width="8.7109375" style="23" customWidth="1"/>
    <col min="13071" max="13071" width="14.140625" style="23" customWidth="1"/>
    <col min="13072" max="13074" width="9.28515625" style="23" customWidth="1"/>
    <col min="13075" max="13075" width="2.140625" style="23" customWidth="1"/>
    <col min="13076" max="13076" width="16.28515625" style="23" customWidth="1"/>
    <col min="13077" max="13077" width="13.42578125" style="23" customWidth="1"/>
    <col min="13078" max="13078" width="6.42578125" style="23" customWidth="1"/>
    <col min="13079" max="13079" width="10.85546875" style="23" customWidth="1"/>
    <col min="13080" max="13080" width="21.7109375" style="23" customWidth="1"/>
    <col min="13081" max="13081" width="21.42578125" style="23" customWidth="1"/>
    <col min="13082" max="13082" width="11.42578125" style="23"/>
    <col min="13083" max="13083" width="20.28515625" style="23" customWidth="1"/>
    <col min="13084" max="13084" width="22.7109375" style="23" customWidth="1"/>
    <col min="13085" max="13085" width="21.7109375" style="23" customWidth="1"/>
    <col min="13086" max="13315" width="11.42578125" style="23"/>
    <col min="13316" max="13316" width="3.140625" style="23" customWidth="1"/>
    <col min="13317" max="13317" width="8.7109375" style="23" customWidth="1"/>
    <col min="13318" max="13318" width="16.5703125" style="23" customWidth="1"/>
    <col min="13319" max="13319" width="9.5703125" style="23" customWidth="1"/>
    <col min="13320" max="13320" width="9" style="23" customWidth="1"/>
    <col min="13321" max="13321" width="9.5703125" style="23" customWidth="1"/>
    <col min="13322" max="13322" width="9.140625" style="23" customWidth="1"/>
    <col min="13323" max="13323" width="13.5703125" style="23" customWidth="1"/>
    <col min="13324" max="13324" width="8.85546875" style="23" customWidth="1"/>
    <col min="13325" max="13325" width="9.28515625" style="23" customWidth="1"/>
    <col min="13326" max="13326" width="8.7109375" style="23" customWidth="1"/>
    <col min="13327" max="13327" width="14.140625" style="23" customWidth="1"/>
    <col min="13328" max="13330" width="9.28515625" style="23" customWidth="1"/>
    <col min="13331" max="13331" width="2.140625" style="23" customWidth="1"/>
    <col min="13332" max="13332" width="16.28515625" style="23" customWidth="1"/>
    <col min="13333" max="13333" width="13.42578125" style="23" customWidth="1"/>
    <col min="13334" max="13334" width="6.42578125" style="23" customWidth="1"/>
    <col min="13335" max="13335" width="10.85546875" style="23" customWidth="1"/>
    <col min="13336" max="13336" width="21.7109375" style="23" customWidth="1"/>
    <col min="13337" max="13337" width="21.42578125" style="23" customWidth="1"/>
    <col min="13338" max="13338" width="11.42578125" style="23"/>
    <col min="13339" max="13339" width="20.28515625" style="23" customWidth="1"/>
    <col min="13340" max="13340" width="22.7109375" style="23" customWidth="1"/>
    <col min="13341" max="13341" width="21.7109375" style="23" customWidth="1"/>
    <col min="13342" max="13571" width="11.42578125" style="23"/>
    <col min="13572" max="13572" width="3.140625" style="23" customWidth="1"/>
    <col min="13573" max="13573" width="8.7109375" style="23" customWidth="1"/>
    <col min="13574" max="13574" width="16.5703125" style="23" customWidth="1"/>
    <col min="13575" max="13575" width="9.5703125" style="23" customWidth="1"/>
    <col min="13576" max="13576" width="9" style="23" customWidth="1"/>
    <col min="13577" max="13577" width="9.5703125" style="23" customWidth="1"/>
    <col min="13578" max="13578" width="9.140625" style="23" customWidth="1"/>
    <col min="13579" max="13579" width="13.5703125" style="23" customWidth="1"/>
    <col min="13580" max="13580" width="8.85546875" style="23" customWidth="1"/>
    <col min="13581" max="13581" width="9.28515625" style="23" customWidth="1"/>
    <col min="13582" max="13582" width="8.7109375" style="23" customWidth="1"/>
    <col min="13583" max="13583" width="14.140625" style="23" customWidth="1"/>
    <col min="13584" max="13586" width="9.28515625" style="23" customWidth="1"/>
    <col min="13587" max="13587" width="2.140625" style="23" customWidth="1"/>
    <col min="13588" max="13588" width="16.28515625" style="23" customWidth="1"/>
    <col min="13589" max="13589" width="13.42578125" style="23" customWidth="1"/>
    <col min="13590" max="13590" width="6.42578125" style="23" customWidth="1"/>
    <col min="13591" max="13591" width="10.85546875" style="23" customWidth="1"/>
    <col min="13592" max="13592" width="21.7109375" style="23" customWidth="1"/>
    <col min="13593" max="13593" width="21.42578125" style="23" customWidth="1"/>
    <col min="13594" max="13594" width="11.42578125" style="23"/>
    <col min="13595" max="13595" width="20.28515625" style="23" customWidth="1"/>
    <col min="13596" max="13596" width="22.7109375" style="23" customWidth="1"/>
    <col min="13597" max="13597" width="21.7109375" style="23" customWidth="1"/>
    <col min="13598" max="13827" width="11.42578125" style="23"/>
    <col min="13828" max="13828" width="3.140625" style="23" customWidth="1"/>
    <col min="13829" max="13829" width="8.7109375" style="23" customWidth="1"/>
    <col min="13830" max="13830" width="16.5703125" style="23" customWidth="1"/>
    <col min="13831" max="13831" width="9.5703125" style="23" customWidth="1"/>
    <col min="13832" max="13832" width="9" style="23" customWidth="1"/>
    <col min="13833" max="13833" width="9.5703125" style="23" customWidth="1"/>
    <col min="13834" max="13834" width="9.140625" style="23" customWidth="1"/>
    <col min="13835" max="13835" width="13.5703125" style="23" customWidth="1"/>
    <col min="13836" max="13836" width="8.85546875" style="23" customWidth="1"/>
    <col min="13837" max="13837" width="9.28515625" style="23" customWidth="1"/>
    <col min="13838" max="13838" width="8.7109375" style="23" customWidth="1"/>
    <col min="13839" max="13839" width="14.140625" style="23" customWidth="1"/>
    <col min="13840" max="13842" width="9.28515625" style="23" customWidth="1"/>
    <col min="13843" max="13843" width="2.140625" style="23" customWidth="1"/>
    <col min="13844" max="13844" width="16.28515625" style="23" customWidth="1"/>
    <col min="13845" max="13845" width="13.42578125" style="23" customWidth="1"/>
    <col min="13846" max="13846" width="6.42578125" style="23" customWidth="1"/>
    <col min="13847" max="13847" width="10.85546875" style="23" customWidth="1"/>
    <col min="13848" max="13848" width="21.7109375" style="23" customWidth="1"/>
    <col min="13849" max="13849" width="21.42578125" style="23" customWidth="1"/>
    <col min="13850" max="13850" width="11.42578125" style="23"/>
    <col min="13851" max="13851" width="20.28515625" style="23" customWidth="1"/>
    <col min="13852" max="13852" width="22.7109375" style="23" customWidth="1"/>
    <col min="13853" max="13853" width="21.7109375" style="23" customWidth="1"/>
    <col min="13854" max="14083" width="11.42578125" style="23"/>
    <col min="14084" max="14084" width="3.140625" style="23" customWidth="1"/>
    <col min="14085" max="14085" width="8.7109375" style="23" customWidth="1"/>
    <col min="14086" max="14086" width="16.5703125" style="23" customWidth="1"/>
    <col min="14087" max="14087" width="9.5703125" style="23" customWidth="1"/>
    <col min="14088" max="14088" width="9" style="23" customWidth="1"/>
    <col min="14089" max="14089" width="9.5703125" style="23" customWidth="1"/>
    <col min="14090" max="14090" width="9.140625" style="23" customWidth="1"/>
    <col min="14091" max="14091" width="13.5703125" style="23" customWidth="1"/>
    <col min="14092" max="14092" width="8.85546875" style="23" customWidth="1"/>
    <col min="14093" max="14093" width="9.28515625" style="23" customWidth="1"/>
    <col min="14094" max="14094" width="8.7109375" style="23" customWidth="1"/>
    <col min="14095" max="14095" width="14.140625" style="23" customWidth="1"/>
    <col min="14096" max="14098" width="9.28515625" style="23" customWidth="1"/>
    <col min="14099" max="14099" width="2.140625" style="23" customWidth="1"/>
    <col min="14100" max="14100" width="16.28515625" style="23" customWidth="1"/>
    <col min="14101" max="14101" width="13.42578125" style="23" customWidth="1"/>
    <col min="14102" max="14102" width="6.42578125" style="23" customWidth="1"/>
    <col min="14103" max="14103" width="10.85546875" style="23" customWidth="1"/>
    <col min="14104" max="14104" width="21.7109375" style="23" customWidth="1"/>
    <col min="14105" max="14105" width="21.42578125" style="23" customWidth="1"/>
    <col min="14106" max="14106" width="11.42578125" style="23"/>
    <col min="14107" max="14107" width="20.28515625" style="23" customWidth="1"/>
    <col min="14108" max="14108" width="22.7109375" style="23" customWidth="1"/>
    <col min="14109" max="14109" width="21.7109375" style="23" customWidth="1"/>
    <col min="14110" max="14339" width="11.42578125" style="23"/>
    <col min="14340" max="14340" width="3.140625" style="23" customWidth="1"/>
    <col min="14341" max="14341" width="8.7109375" style="23" customWidth="1"/>
    <col min="14342" max="14342" width="16.5703125" style="23" customWidth="1"/>
    <col min="14343" max="14343" width="9.5703125" style="23" customWidth="1"/>
    <col min="14344" max="14344" width="9" style="23" customWidth="1"/>
    <col min="14345" max="14345" width="9.5703125" style="23" customWidth="1"/>
    <col min="14346" max="14346" width="9.140625" style="23" customWidth="1"/>
    <col min="14347" max="14347" width="13.5703125" style="23" customWidth="1"/>
    <col min="14348" max="14348" width="8.85546875" style="23" customWidth="1"/>
    <col min="14349" max="14349" width="9.28515625" style="23" customWidth="1"/>
    <col min="14350" max="14350" width="8.7109375" style="23" customWidth="1"/>
    <col min="14351" max="14351" width="14.140625" style="23" customWidth="1"/>
    <col min="14352" max="14354" width="9.28515625" style="23" customWidth="1"/>
    <col min="14355" max="14355" width="2.140625" style="23" customWidth="1"/>
    <col min="14356" max="14356" width="16.28515625" style="23" customWidth="1"/>
    <col min="14357" max="14357" width="13.42578125" style="23" customWidth="1"/>
    <col min="14358" max="14358" width="6.42578125" style="23" customWidth="1"/>
    <col min="14359" max="14359" width="10.85546875" style="23" customWidth="1"/>
    <col min="14360" max="14360" width="21.7109375" style="23" customWidth="1"/>
    <col min="14361" max="14361" width="21.42578125" style="23" customWidth="1"/>
    <col min="14362" max="14362" width="11.42578125" style="23"/>
    <col min="14363" max="14363" width="20.28515625" style="23" customWidth="1"/>
    <col min="14364" max="14364" width="22.7109375" style="23" customWidth="1"/>
    <col min="14365" max="14365" width="21.7109375" style="23" customWidth="1"/>
    <col min="14366" max="14595" width="11.42578125" style="23"/>
    <col min="14596" max="14596" width="3.140625" style="23" customWidth="1"/>
    <col min="14597" max="14597" width="8.7109375" style="23" customWidth="1"/>
    <col min="14598" max="14598" width="16.5703125" style="23" customWidth="1"/>
    <col min="14599" max="14599" width="9.5703125" style="23" customWidth="1"/>
    <col min="14600" max="14600" width="9" style="23" customWidth="1"/>
    <col min="14601" max="14601" width="9.5703125" style="23" customWidth="1"/>
    <col min="14602" max="14602" width="9.140625" style="23" customWidth="1"/>
    <col min="14603" max="14603" width="13.5703125" style="23" customWidth="1"/>
    <col min="14604" max="14604" width="8.85546875" style="23" customWidth="1"/>
    <col min="14605" max="14605" width="9.28515625" style="23" customWidth="1"/>
    <col min="14606" max="14606" width="8.7109375" style="23" customWidth="1"/>
    <col min="14607" max="14607" width="14.140625" style="23" customWidth="1"/>
    <col min="14608" max="14610" width="9.28515625" style="23" customWidth="1"/>
    <col min="14611" max="14611" width="2.140625" style="23" customWidth="1"/>
    <col min="14612" max="14612" width="16.28515625" style="23" customWidth="1"/>
    <col min="14613" max="14613" width="13.42578125" style="23" customWidth="1"/>
    <col min="14614" max="14614" width="6.42578125" style="23" customWidth="1"/>
    <col min="14615" max="14615" width="10.85546875" style="23" customWidth="1"/>
    <col min="14616" max="14616" width="21.7109375" style="23" customWidth="1"/>
    <col min="14617" max="14617" width="21.42578125" style="23" customWidth="1"/>
    <col min="14618" max="14618" width="11.42578125" style="23"/>
    <col min="14619" max="14619" width="20.28515625" style="23" customWidth="1"/>
    <col min="14620" max="14620" width="22.7109375" style="23" customWidth="1"/>
    <col min="14621" max="14621" width="21.7109375" style="23" customWidth="1"/>
    <col min="14622" max="14851" width="11.42578125" style="23"/>
    <col min="14852" max="14852" width="3.140625" style="23" customWidth="1"/>
    <col min="14853" max="14853" width="8.7109375" style="23" customWidth="1"/>
    <col min="14854" max="14854" width="16.5703125" style="23" customWidth="1"/>
    <col min="14855" max="14855" width="9.5703125" style="23" customWidth="1"/>
    <col min="14856" max="14856" width="9" style="23" customWidth="1"/>
    <col min="14857" max="14857" width="9.5703125" style="23" customWidth="1"/>
    <col min="14858" max="14858" width="9.140625" style="23" customWidth="1"/>
    <col min="14859" max="14859" width="13.5703125" style="23" customWidth="1"/>
    <col min="14860" max="14860" width="8.85546875" style="23" customWidth="1"/>
    <col min="14861" max="14861" width="9.28515625" style="23" customWidth="1"/>
    <col min="14862" max="14862" width="8.7109375" style="23" customWidth="1"/>
    <col min="14863" max="14863" width="14.140625" style="23" customWidth="1"/>
    <col min="14864" max="14866" width="9.28515625" style="23" customWidth="1"/>
    <col min="14867" max="14867" width="2.140625" style="23" customWidth="1"/>
    <col min="14868" max="14868" width="16.28515625" style="23" customWidth="1"/>
    <col min="14869" max="14869" width="13.42578125" style="23" customWidth="1"/>
    <col min="14870" max="14870" width="6.42578125" style="23" customWidth="1"/>
    <col min="14871" max="14871" width="10.85546875" style="23" customWidth="1"/>
    <col min="14872" max="14872" width="21.7109375" style="23" customWidth="1"/>
    <col min="14873" max="14873" width="21.42578125" style="23" customWidth="1"/>
    <col min="14874" max="14874" width="11.42578125" style="23"/>
    <col min="14875" max="14875" width="20.28515625" style="23" customWidth="1"/>
    <col min="14876" max="14876" width="22.7109375" style="23" customWidth="1"/>
    <col min="14877" max="14877" width="21.7109375" style="23" customWidth="1"/>
    <col min="14878" max="15107" width="11.42578125" style="23"/>
    <col min="15108" max="15108" width="3.140625" style="23" customWidth="1"/>
    <col min="15109" max="15109" width="8.7109375" style="23" customWidth="1"/>
    <col min="15110" max="15110" width="16.5703125" style="23" customWidth="1"/>
    <col min="15111" max="15111" width="9.5703125" style="23" customWidth="1"/>
    <col min="15112" max="15112" width="9" style="23" customWidth="1"/>
    <col min="15113" max="15113" width="9.5703125" style="23" customWidth="1"/>
    <col min="15114" max="15114" width="9.140625" style="23" customWidth="1"/>
    <col min="15115" max="15115" width="13.5703125" style="23" customWidth="1"/>
    <col min="15116" max="15116" width="8.85546875" style="23" customWidth="1"/>
    <col min="15117" max="15117" width="9.28515625" style="23" customWidth="1"/>
    <col min="15118" max="15118" width="8.7109375" style="23" customWidth="1"/>
    <col min="15119" max="15119" width="14.140625" style="23" customWidth="1"/>
    <col min="15120" max="15122" width="9.28515625" style="23" customWidth="1"/>
    <col min="15123" max="15123" width="2.140625" style="23" customWidth="1"/>
    <col min="15124" max="15124" width="16.28515625" style="23" customWidth="1"/>
    <col min="15125" max="15125" width="13.42578125" style="23" customWidth="1"/>
    <col min="15126" max="15126" width="6.42578125" style="23" customWidth="1"/>
    <col min="15127" max="15127" width="10.85546875" style="23" customWidth="1"/>
    <col min="15128" max="15128" width="21.7109375" style="23" customWidth="1"/>
    <col min="15129" max="15129" width="21.42578125" style="23" customWidth="1"/>
    <col min="15130" max="15130" width="11.42578125" style="23"/>
    <col min="15131" max="15131" width="20.28515625" style="23" customWidth="1"/>
    <col min="15132" max="15132" width="22.7109375" style="23" customWidth="1"/>
    <col min="15133" max="15133" width="21.7109375" style="23" customWidth="1"/>
    <col min="15134" max="15363" width="11.42578125" style="23"/>
    <col min="15364" max="15364" width="3.140625" style="23" customWidth="1"/>
    <col min="15365" max="15365" width="8.7109375" style="23" customWidth="1"/>
    <col min="15366" max="15366" width="16.5703125" style="23" customWidth="1"/>
    <col min="15367" max="15367" width="9.5703125" style="23" customWidth="1"/>
    <col min="15368" max="15368" width="9" style="23" customWidth="1"/>
    <col min="15369" max="15369" width="9.5703125" style="23" customWidth="1"/>
    <col min="15370" max="15370" width="9.140625" style="23" customWidth="1"/>
    <col min="15371" max="15371" width="13.5703125" style="23" customWidth="1"/>
    <col min="15372" max="15372" width="8.85546875" style="23" customWidth="1"/>
    <col min="15373" max="15373" width="9.28515625" style="23" customWidth="1"/>
    <col min="15374" max="15374" width="8.7109375" style="23" customWidth="1"/>
    <col min="15375" max="15375" width="14.140625" style="23" customWidth="1"/>
    <col min="15376" max="15378" width="9.28515625" style="23" customWidth="1"/>
    <col min="15379" max="15379" width="2.140625" style="23" customWidth="1"/>
    <col min="15380" max="15380" width="16.28515625" style="23" customWidth="1"/>
    <col min="15381" max="15381" width="13.42578125" style="23" customWidth="1"/>
    <col min="15382" max="15382" width="6.42578125" style="23" customWidth="1"/>
    <col min="15383" max="15383" width="10.85546875" style="23" customWidth="1"/>
    <col min="15384" max="15384" width="21.7109375" style="23" customWidth="1"/>
    <col min="15385" max="15385" width="21.42578125" style="23" customWidth="1"/>
    <col min="15386" max="15386" width="11.42578125" style="23"/>
    <col min="15387" max="15387" width="20.28515625" style="23" customWidth="1"/>
    <col min="15388" max="15388" width="22.7109375" style="23" customWidth="1"/>
    <col min="15389" max="15389" width="21.7109375" style="23" customWidth="1"/>
    <col min="15390" max="15619" width="11.42578125" style="23"/>
    <col min="15620" max="15620" width="3.140625" style="23" customWidth="1"/>
    <col min="15621" max="15621" width="8.7109375" style="23" customWidth="1"/>
    <col min="15622" max="15622" width="16.5703125" style="23" customWidth="1"/>
    <col min="15623" max="15623" width="9.5703125" style="23" customWidth="1"/>
    <col min="15624" max="15624" width="9" style="23" customWidth="1"/>
    <col min="15625" max="15625" width="9.5703125" style="23" customWidth="1"/>
    <col min="15626" max="15626" width="9.140625" style="23" customWidth="1"/>
    <col min="15627" max="15627" width="13.5703125" style="23" customWidth="1"/>
    <col min="15628" max="15628" width="8.85546875" style="23" customWidth="1"/>
    <col min="15629" max="15629" width="9.28515625" style="23" customWidth="1"/>
    <col min="15630" max="15630" width="8.7109375" style="23" customWidth="1"/>
    <col min="15631" max="15631" width="14.140625" style="23" customWidth="1"/>
    <col min="15632" max="15634" width="9.28515625" style="23" customWidth="1"/>
    <col min="15635" max="15635" width="2.140625" style="23" customWidth="1"/>
    <col min="15636" max="15636" width="16.28515625" style="23" customWidth="1"/>
    <col min="15637" max="15637" width="13.42578125" style="23" customWidth="1"/>
    <col min="15638" max="15638" width="6.42578125" style="23" customWidth="1"/>
    <col min="15639" max="15639" width="10.85546875" style="23" customWidth="1"/>
    <col min="15640" max="15640" width="21.7109375" style="23" customWidth="1"/>
    <col min="15641" max="15641" width="21.42578125" style="23" customWidth="1"/>
    <col min="15642" max="15642" width="11.42578125" style="23"/>
    <col min="15643" max="15643" width="20.28515625" style="23" customWidth="1"/>
    <col min="15644" max="15644" width="22.7109375" style="23" customWidth="1"/>
    <col min="15645" max="15645" width="21.7109375" style="23" customWidth="1"/>
    <col min="15646" max="15875" width="11.42578125" style="23"/>
    <col min="15876" max="15876" width="3.140625" style="23" customWidth="1"/>
    <col min="15877" max="15877" width="8.7109375" style="23" customWidth="1"/>
    <col min="15878" max="15878" width="16.5703125" style="23" customWidth="1"/>
    <col min="15879" max="15879" width="9.5703125" style="23" customWidth="1"/>
    <col min="15880" max="15880" width="9" style="23" customWidth="1"/>
    <col min="15881" max="15881" width="9.5703125" style="23" customWidth="1"/>
    <col min="15882" max="15882" width="9.140625" style="23" customWidth="1"/>
    <col min="15883" max="15883" width="13.5703125" style="23" customWidth="1"/>
    <col min="15884" max="15884" width="8.85546875" style="23" customWidth="1"/>
    <col min="15885" max="15885" width="9.28515625" style="23" customWidth="1"/>
    <col min="15886" max="15886" width="8.7109375" style="23" customWidth="1"/>
    <col min="15887" max="15887" width="14.140625" style="23" customWidth="1"/>
    <col min="15888" max="15890" width="9.28515625" style="23" customWidth="1"/>
    <col min="15891" max="15891" width="2.140625" style="23" customWidth="1"/>
    <col min="15892" max="15892" width="16.28515625" style="23" customWidth="1"/>
    <col min="15893" max="15893" width="13.42578125" style="23" customWidth="1"/>
    <col min="15894" max="15894" width="6.42578125" style="23" customWidth="1"/>
    <col min="15895" max="15895" width="10.85546875" style="23" customWidth="1"/>
    <col min="15896" max="15896" width="21.7109375" style="23" customWidth="1"/>
    <col min="15897" max="15897" width="21.42578125" style="23" customWidth="1"/>
    <col min="15898" max="15898" width="11.42578125" style="23"/>
    <col min="15899" max="15899" width="20.28515625" style="23" customWidth="1"/>
    <col min="15900" max="15900" width="22.7109375" style="23" customWidth="1"/>
    <col min="15901" max="15901" width="21.7109375" style="23" customWidth="1"/>
    <col min="15902" max="16131" width="11.42578125" style="23"/>
    <col min="16132" max="16132" width="3.140625" style="23" customWidth="1"/>
    <col min="16133" max="16133" width="8.7109375" style="23" customWidth="1"/>
    <col min="16134" max="16134" width="16.5703125" style="23" customWidth="1"/>
    <col min="16135" max="16135" width="9.5703125" style="23" customWidth="1"/>
    <col min="16136" max="16136" width="9" style="23" customWidth="1"/>
    <col min="16137" max="16137" width="9.5703125" style="23" customWidth="1"/>
    <col min="16138" max="16138" width="9.140625" style="23" customWidth="1"/>
    <col min="16139" max="16139" width="13.5703125" style="23" customWidth="1"/>
    <col min="16140" max="16140" width="8.85546875" style="23" customWidth="1"/>
    <col min="16141" max="16141" width="9.28515625" style="23" customWidth="1"/>
    <col min="16142" max="16142" width="8.7109375" style="23" customWidth="1"/>
    <col min="16143" max="16143" width="14.140625" style="23" customWidth="1"/>
    <col min="16144" max="16146" width="9.28515625" style="23" customWidth="1"/>
    <col min="16147" max="16147" width="2.140625" style="23" customWidth="1"/>
    <col min="16148" max="16148" width="16.28515625" style="23" customWidth="1"/>
    <col min="16149" max="16149" width="13.42578125" style="23" customWidth="1"/>
    <col min="16150" max="16150" width="6.42578125" style="23" customWidth="1"/>
    <col min="16151" max="16151" width="10.85546875" style="23" customWidth="1"/>
    <col min="16152" max="16152" width="21.7109375" style="23" customWidth="1"/>
    <col min="16153" max="16153" width="21.42578125" style="23" customWidth="1"/>
    <col min="16154" max="16154" width="11.42578125" style="23"/>
    <col min="16155" max="16155" width="20.28515625" style="23" customWidth="1"/>
    <col min="16156" max="16156" width="22.7109375" style="23" customWidth="1"/>
    <col min="16157" max="16157" width="21.7109375" style="23" customWidth="1"/>
    <col min="16158" max="16384" width="11.42578125" style="23"/>
  </cols>
  <sheetData>
    <row r="1" spans="1:34" s="478" customFormat="1" ht="18" customHeight="1" x14ac:dyDescent="0.2">
      <c r="A1" s="646" t="s">
        <v>0</v>
      </c>
      <c r="B1" s="646"/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477"/>
      <c r="N1" s="477"/>
      <c r="P1" s="479"/>
      <c r="Q1" s="479"/>
      <c r="R1" s="479"/>
      <c r="S1" s="479"/>
      <c r="T1" s="480"/>
      <c r="U1" s="481"/>
      <c r="V1" s="481"/>
      <c r="W1" s="480"/>
      <c r="X1" s="481"/>
      <c r="Z1" s="482"/>
    </row>
    <row r="2" spans="1:34" s="478" customFormat="1" ht="18" customHeight="1" x14ac:dyDescent="0.2">
      <c r="A2" s="646" t="s">
        <v>528</v>
      </c>
      <c r="B2" s="646"/>
      <c r="C2" s="646"/>
      <c r="D2" s="646"/>
      <c r="E2" s="646"/>
      <c r="F2" s="646"/>
      <c r="G2" s="646"/>
      <c r="H2" s="646"/>
      <c r="I2" s="646"/>
      <c r="J2" s="646"/>
      <c r="K2" s="646"/>
      <c r="L2" s="646"/>
      <c r="M2" s="477"/>
      <c r="N2" s="477"/>
      <c r="P2" s="479"/>
      <c r="Q2" s="479"/>
      <c r="R2" s="479"/>
      <c r="S2" s="479"/>
      <c r="T2" s="480"/>
      <c r="U2" s="481"/>
      <c r="V2" s="481"/>
      <c r="W2" s="480"/>
      <c r="X2" s="481"/>
      <c r="Z2" s="482"/>
    </row>
    <row r="3" spans="1:34" s="478" customFormat="1" ht="18" customHeight="1" x14ac:dyDescent="0.2">
      <c r="A3" s="646" t="s">
        <v>486</v>
      </c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477"/>
      <c r="N3" s="477"/>
      <c r="O3" s="479"/>
      <c r="P3" s="479"/>
      <c r="Q3" s="479"/>
      <c r="R3" s="479"/>
      <c r="S3" s="479"/>
      <c r="T3" s="480"/>
      <c r="U3" s="481"/>
      <c r="V3" s="481"/>
      <c r="W3" s="480"/>
      <c r="X3" s="481"/>
      <c r="Z3" s="482"/>
    </row>
    <row r="4" spans="1:34" s="478" customFormat="1" ht="18" customHeight="1" x14ac:dyDescent="0.2">
      <c r="A4" s="646" t="s">
        <v>2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477"/>
      <c r="N4" s="477"/>
      <c r="O4" s="479"/>
      <c r="P4" s="479"/>
      <c r="Q4" s="479"/>
      <c r="R4" s="479"/>
      <c r="S4" s="479"/>
      <c r="T4" s="480"/>
      <c r="U4" s="481"/>
      <c r="V4" s="481"/>
      <c r="W4" s="480"/>
      <c r="X4" s="481"/>
      <c r="Z4" s="482"/>
    </row>
    <row r="5" spans="1:34" x14ac:dyDescent="0.2">
      <c r="A5" s="10"/>
      <c r="B5" s="1"/>
      <c r="D5" s="1"/>
      <c r="E5" s="1"/>
      <c r="H5" s="1"/>
      <c r="I5" s="1"/>
      <c r="J5" s="1"/>
      <c r="K5" s="1"/>
      <c r="L5" s="465"/>
      <c r="M5" s="1"/>
      <c r="N5" s="1"/>
      <c r="O5" s="102"/>
      <c r="W5" s="306"/>
      <c r="Z5" s="20"/>
    </row>
    <row r="6" spans="1:34" x14ac:dyDescent="0.2">
      <c r="A6" s="10"/>
      <c r="B6" s="1"/>
      <c r="D6" s="1"/>
      <c r="E6" s="1"/>
      <c r="H6" s="1"/>
      <c r="I6" s="1"/>
      <c r="J6" s="1"/>
      <c r="K6" s="1"/>
      <c r="L6" s="465"/>
      <c r="M6" s="1"/>
      <c r="N6" s="1"/>
      <c r="O6" s="102"/>
      <c r="W6" s="306"/>
      <c r="Z6" s="20"/>
    </row>
    <row r="7" spans="1:34" x14ac:dyDescent="0.2">
      <c r="A7" s="10"/>
      <c r="B7" s="1"/>
      <c r="D7" s="1"/>
      <c r="E7" s="1"/>
      <c r="H7" s="1"/>
      <c r="I7" s="1"/>
      <c r="J7" s="1"/>
      <c r="K7" s="1"/>
      <c r="L7" s="465"/>
      <c r="M7" s="1"/>
      <c r="N7" s="1"/>
      <c r="O7" s="1"/>
      <c r="W7" s="306"/>
      <c r="Z7" s="20"/>
    </row>
    <row r="8" spans="1:34" x14ac:dyDescent="0.2">
      <c r="A8" s="10"/>
      <c r="B8" s="1"/>
      <c r="D8" s="1"/>
      <c r="E8" s="1"/>
      <c r="H8" s="1"/>
      <c r="I8" s="1"/>
      <c r="J8" s="1"/>
      <c r="K8" s="1"/>
      <c r="L8" s="465"/>
      <c r="M8" s="1"/>
      <c r="N8" s="1"/>
      <c r="O8" s="1"/>
      <c r="W8" s="306"/>
      <c r="Z8" s="20"/>
    </row>
    <row r="9" spans="1:34" x14ac:dyDescent="0.2">
      <c r="A9" s="10" t="s">
        <v>340</v>
      </c>
      <c r="B9" s="1"/>
      <c r="D9" s="1"/>
      <c r="E9" s="1"/>
      <c r="H9" s="1"/>
      <c r="I9" s="1"/>
      <c r="J9" s="1"/>
      <c r="K9" s="1"/>
      <c r="L9" s="465"/>
      <c r="M9" s="1"/>
      <c r="N9" s="1"/>
      <c r="O9" s="1"/>
      <c r="W9" s="306"/>
      <c r="Z9" s="20"/>
    </row>
    <row r="10" spans="1:34" ht="15" customHeight="1" x14ac:dyDescent="0.2">
      <c r="A10" s="35"/>
      <c r="W10" s="306"/>
      <c r="Z10" s="20"/>
    </row>
    <row r="11" spans="1:34" ht="41.25" customHeight="1" x14ac:dyDescent="0.2">
      <c r="A11" s="32"/>
      <c r="B11" s="657" t="s">
        <v>223</v>
      </c>
      <c r="C11" s="657"/>
      <c r="D11" s="657"/>
      <c r="V11" s="307"/>
      <c r="W11" s="306"/>
      <c r="Z11" s="20"/>
    </row>
    <row r="12" spans="1:34" ht="15" x14ac:dyDescent="0.2">
      <c r="A12" s="35"/>
      <c r="B12" s="478"/>
      <c r="C12" s="608"/>
      <c r="D12" s="478"/>
      <c r="H12" s="37"/>
      <c r="I12" s="37"/>
      <c r="V12" s="307"/>
      <c r="W12" s="306"/>
      <c r="Z12" s="20"/>
    </row>
    <row r="13" spans="1:34" ht="15" customHeight="1" x14ac:dyDescent="0.25">
      <c r="A13" s="35"/>
      <c r="B13" s="609" t="s">
        <v>3</v>
      </c>
      <c r="C13" s="609" t="s">
        <v>4</v>
      </c>
      <c r="D13" s="610" t="s">
        <v>169</v>
      </c>
      <c r="E13" s="26"/>
      <c r="H13" s="37"/>
      <c r="I13" s="37"/>
      <c r="U13" s="423" t="s">
        <v>5</v>
      </c>
      <c r="V13" s="423" t="s">
        <v>6</v>
      </c>
      <c r="W13" s="423" t="s">
        <v>45</v>
      </c>
      <c r="X13" s="308"/>
      <c r="Z13" s="20"/>
      <c r="AF13" s="205"/>
      <c r="AG13" s="205"/>
      <c r="AH13" s="205"/>
    </row>
    <row r="14" spans="1:34" ht="15" customHeight="1" x14ac:dyDescent="0.25">
      <c r="A14" s="35"/>
      <c r="B14" s="611">
        <v>1</v>
      </c>
      <c r="C14" s="612">
        <f>+V14</f>
        <v>315</v>
      </c>
      <c r="D14" s="613">
        <f>+W14/1000000</f>
        <v>2422.7539999999999</v>
      </c>
      <c r="E14" s="26"/>
      <c r="H14" s="37"/>
      <c r="I14" s="37"/>
      <c r="O14" s="29"/>
      <c r="T14" s="309">
        <f>V14/V21</f>
        <v>0.55555555555555558</v>
      </c>
      <c r="U14" s="513" t="s">
        <v>309</v>
      </c>
      <c r="V14">
        <v>315</v>
      </c>
      <c r="W14" s="512">
        <v>2422754000</v>
      </c>
      <c r="X14" s="426"/>
      <c r="Z14" s="20"/>
      <c r="AF14" s="206"/>
      <c r="AG14" s="207"/>
      <c r="AH14" s="207"/>
    </row>
    <row r="15" spans="1:34" ht="15" customHeight="1" x14ac:dyDescent="0.25">
      <c r="A15" s="35"/>
      <c r="B15" s="614">
        <v>1.5</v>
      </c>
      <c r="C15" s="612">
        <f t="shared" ref="C15:C20" si="0">+V15</f>
        <v>113</v>
      </c>
      <c r="D15" s="613">
        <f t="shared" ref="D15:D20" si="1">+W15/1000000</f>
        <v>831.54300000000001</v>
      </c>
      <c r="E15" s="26"/>
      <c r="H15" s="37"/>
      <c r="I15" s="37"/>
      <c r="T15" s="309">
        <f>V15/V21</f>
        <v>0.19929453262786595</v>
      </c>
      <c r="U15" s="513" t="s">
        <v>310</v>
      </c>
      <c r="V15">
        <v>113</v>
      </c>
      <c r="W15" s="512">
        <v>831543000</v>
      </c>
      <c r="X15" s="426"/>
      <c r="Z15" s="20"/>
      <c r="AF15" s="206"/>
      <c r="AG15" s="207"/>
      <c r="AH15" s="207"/>
    </row>
    <row r="16" spans="1:34" ht="15" customHeight="1" x14ac:dyDescent="0.25">
      <c r="A16" s="35"/>
      <c r="B16" s="612">
        <v>2</v>
      </c>
      <c r="C16" s="612">
        <f t="shared" si="0"/>
        <v>40</v>
      </c>
      <c r="D16" s="613">
        <f t="shared" si="1"/>
        <v>275.589</v>
      </c>
      <c r="E16" s="54"/>
      <c r="H16" s="37"/>
      <c r="I16" s="37"/>
      <c r="T16" s="309">
        <f>V16/V21</f>
        <v>7.0546737213403876E-2</v>
      </c>
      <c r="U16" s="513" t="s">
        <v>311</v>
      </c>
      <c r="V16">
        <v>40</v>
      </c>
      <c r="W16" s="512">
        <v>275589000</v>
      </c>
      <c r="X16" s="426"/>
      <c r="Z16" s="20"/>
      <c r="AF16" s="206"/>
      <c r="AG16" s="207"/>
      <c r="AH16" s="207"/>
    </row>
    <row r="17" spans="1:34" ht="15" customHeight="1" x14ac:dyDescent="0.25">
      <c r="A17" s="35"/>
      <c r="B17" s="612">
        <v>3</v>
      </c>
      <c r="C17" s="612">
        <f t="shared" si="0"/>
        <v>35</v>
      </c>
      <c r="D17" s="613">
        <f t="shared" si="1"/>
        <v>219.39699999999999</v>
      </c>
      <c r="E17" s="54"/>
      <c r="H17" s="37"/>
      <c r="I17" s="37"/>
      <c r="T17" s="309">
        <f>V17/V21</f>
        <v>6.1728395061728392E-2</v>
      </c>
      <c r="U17" s="513" t="s">
        <v>312</v>
      </c>
      <c r="V17">
        <v>35</v>
      </c>
      <c r="W17" s="512">
        <v>219397000</v>
      </c>
      <c r="X17" s="426"/>
      <c r="Z17" s="20"/>
      <c r="AF17" s="206"/>
      <c r="AG17" s="207"/>
      <c r="AH17" s="207"/>
    </row>
    <row r="18" spans="1:34" ht="15" customHeight="1" x14ac:dyDescent="0.25">
      <c r="A18" s="35"/>
      <c r="B18" s="612">
        <v>4</v>
      </c>
      <c r="C18" s="612">
        <f t="shared" si="0"/>
        <v>23</v>
      </c>
      <c r="D18" s="613">
        <f t="shared" si="1"/>
        <v>138.18100000000001</v>
      </c>
      <c r="E18" s="54"/>
      <c r="H18" s="37"/>
      <c r="I18" s="37"/>
      <c r="T18" s="309">
        <f>V18/V21</f>
        <v>4.0564373897707229E-2</v>
      </c>
      <c r="U18" s="513" t="s">
        <v>448</v>
      </c>
      <c r="V18">
        <v>23</v>
      </c>
      <c r="W18" s="512">
        <v>138181000</v>
      </c>
      <c r="X18" s="426"/>
      <c r="Z18" s="20"/>
      <c r="AF18" s="206"/>
      <c r="AG18" s="207"/>
      <c r="AH18" s="207"/>
    </row>
    <row r="19" spans="1:34" ht="15" customHeight="1" x14ac:dyDescent="0.25">
      <c r="A19" s="35"/>
      <c r="B19" s="612">
        <v>5</v>
      </c>
      <c r="C19" s="612">
        <f t="shared" si="0"/>
        <v>17</v>
      </c>
      <c r="D19" s="613">
        <f t="shared" si="1"/>
        <v>81.765000000000001</v>
      </c>
      <c r="E19" s="54"/>
      <c r="H19" s="37"/>
      <c r="I19" s="37"/>
      <c r="T19" s="309">
        <f>V19/V21</f>
        <v>2.9982363315696647E-2</v>
      </c>
      <c r="U19" s="513" t="s">
        <v>449</v>
      </c>
      <c r="V19">
        <v>17</v>
      </c>
      <c r="W19" s="512">
        <v>81765000</v>
      </c>
      <c r="X19" s="306"/>
      <c r="Z19" s="20"/>
      <c r="AF19" s="206"/>
      <c r="AG19" s="207"/>
      <c r="AH19" s="207"/>
    </row>
    <row r="20" spans="1:34" ht="15" customHeight="1" x14ac:dyDescent="0.25">
      <c r="A20" s="35"/>
      <c r="B20" s="612">
        <v>6</v>
      </c>
      <c r="C20" s="612">
        <f t="shared" si="0"/>
        <v>24</v>
      </c>
      <c r="D20" s="613">
        <f t="shared" si="1"/>
        <v>121.714</v>
      </c>
      <c r="E20" s="26"/>
      <c r="H20" s="37"/>
      <c r="I20" s="37"/>
      <c r="T20" s="309">
        <f>V20/V21</f>
        <v>4.2328042328042326E-2</v>
      </c>
      <c r="U20" s="513" t="s">
        <v>450</v>
      </c>
      <c r="V20">
        <v>24</v>
      </c>
      <c r="W20" s="512">
        <v>121714000</v>
      </c>
      <c r="Z20" s="20"/>
    </row>
    <row r="21" spans="1:34" ht="15" customHeight="1" x14ac:dyDescent="0.2">
      <c r="A21" s="35"/>
      <c r="B21" s="609" t="s">
        <v>7</v>
      </c>
      <c r="C21" s="607">
        <f>SUM(C14:C20)</f>
        <v>567</v>
      </c>
      <c r="D21" s="615">
        <f>SUM(D14:D20)</f>
        <v>4090.9429999999998</v>
      </c>
      <c r="H21" s="37"/>
      <c r="I21" s="37"/>
      <c r="P21" s="103"/>
      <c r="Q21" s="103"/>
      <c r="R21" s="103"/>
      <c r="S21" s="103"/>
      <c r="T21" s="310">
        <f>SUM(T14:T20)</f>
        <v>1</v>
      </c>
      <c r="U21" s="311"/>
      <c r="V21" s="312">
        <f>SUM(V14:V20)</f>
        <v>567</v>
      </c>
      <c r="W21" s="313">
        <f>SUM(W14:W20)</f>
        <v>4090943000</v>
      </c>
      <c r="Z21" s="20"/>
    </row>
    <row r="22" spans="1:34" ht="15" x14ac:dyDescent="0.2">
      <c r="A22" s="35"/>
      <c r="B22" s="478"/>
      <c r="C22" s="608"/>
      <c r="D22" s="478"/>
      <c r="E22" s="26"/>
      <c r="H22" s="37"/>
      <c r="I22" s="37"/>
      <c r="V22" s="307"/>
      <c r="W22" s="306"/>
      <c r="Z22" s="20"/>
    </row>
    <row r="23" spans="1:34" ht="15" customHeight="1" x14ac:dyDescent="0.2">
      <c r="A23" s="35"/>
      <c r="B23" s="478"/>
      <c r="C23" s="608"/>
      <c r="D23" s="616"/>
      <c r="F23" s="104"/>
      <c r="V23" s="314">
        <f>+C14+C16</f>
        <v>355</v>
      </c>
      <c r="W23" s="285" t="s">
        <v>8</v>
      </c>
      <c r="Z23" s="20"/>
    </row>
    <row r="24" spans="1:34" ht="15" customHeight="1" x14ac:dyDescent="0.2">
      <c r="A24" s="35"/>
      <c r="B24" s="478"/>
      <c r="C24" s="617"/>
      <c r="D24" s="617"/>
      <c r="H24" s="22"/>
      <c r="V24" s="285">
        <v>10315</v>
      </c>
      <c r="W24" s="285" t="s">
        <v>9</v>
      </c>
      <c r="Y24" s="26"/>
    </row>
    <row r="25" spans="1:34" ht="15" customHeight="1" x14ac:dyDescent="0.2">
      <c r="A25" s="35"/>
      <c r="B25" s="478"/>
      <c r="C25" s="617"/>
      <c r="D25" s="616"/>
      <c r="V25" s="309"/>
      <c r="W25" s="306"/>
      <c r="X25" s="315"/>
      <c r="Y25" s="26"/>
    </row>
    <row r="26" spans="1:34" ht="15" customHeight="1" x14ac:dyDescent="0.2">
      <c r="A26" s="35"/>
      <c r="B26" s="618"/>
      <c r="C26" s="619"/>
      <c r="D26" s="616"/>
      <c r="V26" s="309"/>
      <c r="W26" s="306"/>
      <c r="X26" s="315"/>
      <c r="Y26" s="26"/>
    </row>
    <row r="27" spans="1:34" ht="15" customHeight="1" x14ac:dyDescent="0.2">
      <c r="A27" s="35"/>
      <c r="B27" s="618"/>
      <c r="C27" s="619"/>
      <c r="D27" s="616"/>
      <c r="V27" s="309"/>
      <c r="W27" s="306"/>
      <c r="X27" s="315"/>
      <c r="Y27" s="26"/>
    </row>
    <row r="28" spans="1:34" ht="15" customHeight="1" x14ac:dyDescent="0.2">
      <c r="A28" s="35"/>
      <c r="B28" s="618"/>
      <c r="C28" s="619"/>
      <c r="D28" s="616"/>
      <c r="V28" s="309"/>
      <c r="W28" s="306"/>
      <c r="X28" s="315"/>
      <c r="Y28" s="26"/>
    </row>
    <row r="29" spans="1:34" ht="37.5" customHeight="1" x14ac:dyDescent="0.2">
      <c r="A29" s="35"/>
      <c r="B29" s="657" t="s">
        <v>224</v>
      </c>
      <c r="C29" s="657"/>
      <c r="D29" s="657"/>
      <c r="H29" s="37"/>
      <c r="I29" s="37"/>
      <c r="V29" s="309"/>
      <c r="W29" s="306"/>
      <c r="X29" s="315"/>
      <c r="Y29" s="26"/>
    </row>
    <row r="30" spans="1:34" ht="15" customHeight="1" x14ac:dyDescent="0.2">
      <c r="A30" s="35"/>
      <c r="B30" s="618"/>
      <c r="C30" s="619"/>
      <c r="D30" s="616"/>
      <c r="H30" s="37"/>
      <c r="I30" s="37"/>
      <c r="V30" s="309"/>
      <c r="W30" s="306"/>
      <c r="X30" s="315"/>
      <c r="Y30" s="26"/>
    </row>
    <row r="31" spans="1:34" ht="15" customHeight="1" x14ac:dyDescent="0.2">
      <c r="A31" s="35"/>
      <c r="B31" s="609" t="s">
        <v>3</v>
      </c>
      <c r="C31" s="609" t="s">
        <v>244</v>
      </c>
      <c r="D31" s="610" t="s">
        <v>169</v>
      </c>
      <c r="E31" s="26"/>
      <c r="H31" s="37"/>
      <c r="I31" s="37"/>
      <c r="V31" s="309"/>
      <c r="W31" s="306"/>
      <c r="X31" s="315"/>
      <c r="Y31" s="26"/>
    </row>
    <row r="32" spans="1:34" ht="15" customHeight="1" x14ac:dyDescent="0.2">
      <c r="A32" s="35"/>
      <c r="B32" s="612">
        <v>1</v>
      </c>
      <c r="C32" s="620">
        <f>+V33</f>
        <v>92</v>
      </c>
      <c r="D32" s="613">
        <f>+W33/1000000</f>
        <v>2230.7025266999999</v>
      </c>
      <c r="E32" s="26"/>
      <c r="H32" s="37"/>
      <c r="I32" s="37"/>
      <c r="U32" s="423" t="s">
        <v>309</v>
      </c>
      <c r="V32" s="423">
        <v>1094</v>
      </c>
      <c r="W32" s="423">
        <v>18699552024.320038</v>
      </c>
      <c r="X32" s="315"/>
      <c r="Y32" s="26"/>
    </row>
    <row r="33" spans="1:25" ht="15" customHeight="1" x14ac:dyDescent="0.25">
      <c r="A33" s="35"/>
      <c r="B33" s="621">
        <v>1.5</v>
      </c>
      <c r="C33" s="620">
        <f>+V34</f>
        <v>23</v>
      </c>
      <c r="D33" s="613">
        <f>+W34/1000000</f>
        <v>616.28728759000001</v>
      </c>
      <c r="E33" s="26"/>
      <c r="H33" s="37"/>
      <c r="I33" s="37"/>
      <c r="T33" s="309">
        <f>+C32/C36</f>
        <v>0.8</v>
      </c>
      <c r="U33" s="514" t="s">
        <v>309</v>
      </c>
      <c r="V33" s="515">
        <v>92</v>
      </c>
      <c r="W33" s="512">
        <v>2230702526.6999998</v>
      </c>
      <c r="X33" s="315"/>
      <c r="Y33" s="26"/>
    </row>
    <row r="34" spans="1:25" ht="15" customHeight="1" x14ac:dyDescent="0.25">
      <c r="A34" s="35"/>
      <c r="B34" s="612">
        <v>2</v>
      </c>
      <c r="C34" s="620">
        <f>+V35</f>
        <v>0</v>
      </c>
      <c r="D34" s="613">
        <f>+W35/1000000</f>
        <v>0</v>
      </c>
      <c r="E34" s="26"/>
      <c r="H34" s="37"/>
      <c r="I34" s="37"/>
      <c r="T34" s="309"/>
      <c r="U34" s="513" t="s">
        <v>310</v>
      </c>
      <c r="V34" s="515">
        <v>23</v>
      </c>
      <c r="W34" s="512">
        <v>616287287.59000003</v>
      </c>
      <c r="X34" s="315"/>
      <c r="Y34" s="26"/>
    </row>
    <row r="35" spans="1:25" ht="15" customHeight="1" x14ac:dyDescent="0.25">
      <c r="A35" s="35"/>
      <c r="B35" s="612">
        <v>3</v>
      </c>
      <c r="C35" s="620">
        <f>+V36</f>
        <v>0</v>
      </c>
      <c r="D35" s="613">
        <f>+W36/1000000</f>
        <v>0</v>
      </c>
      <c r="E35" s="26"/>
      <c r="H35" s="37"/>
      <c r="I35" s="37"/>
      <c r="T35" s="309"/>
      <c r="U35" s="513" t="s">
        <v>311</v>
      </c>
      <c r="V35" s="515">
        <v>0</v>
      </c>
      <c r="W35" s="512">
        <v>0</v>
      </c>
      <c r="X35" s="315"/>
      <c r="Y35" s="26"/>
    </row>
    <row r="36" spans="1:25" ht="15" customHeight="1" x14ac:dyDescent="0.25">
      <c r="A36" s="35"/>
      <c r="B36" s="609" t="s">
        <v>7</v>
      </c>
      <c r="C36" s="607">
        <f>SUM(C32:C35)</f>
        <v>115</v>
      </c>
      <c r="D36" s="615">
        <f>SUM(D32:D35)</f>
        <v>2846.9898142900001</v>
      </c>
      <c r="E36" s="54"/>
      <c r="H36" s="37"/>
      <c r="I36" s="37"/>
      <c r="T36" s="309">
        <f>+C33/C36</f>
        <v>0.2</v>
      </c>
      <c r="U36" s="514" t="s">
        <v>312</v>
      </c>
      <c r="V36" s="515">
        <v>0</v>
      </c>
      <c r="W36" s="512">
        <v>0</v>
      </c>
      <c r="X36" s="315"/>
      <c r="Y36" s="26"/>
    </row>
    <row r="37" spans="1:25" ht="15" customHeight="1" x14ac:dyDescent="0.2">
      <c r="A37" s="35"/>
      <c r="B37" s="56"/>
      <c r="C37" s="71"/>
      <c r="D37" s="63"/>
      <c r="E37" s="54"/>
      <c r="H37" s="37"/>
      <c r="I37" s="37"/>
      <c r="T37" s="316"/>
      <c r="U37" s="424"/>
      <c r="V37" s="425"/>
      <c r="W37" s="331">
        <v>0</v>
      </c>
      <c r="X37" s="315"/>
      <c r="Y37" s="26"/>
    </row>
    <row r="38" spans="1:25" ht="15" customHeight="1" x14ac:dyDescent="0.2">
      <c r="A38" s="35"/>
      <c r="B38" s="56"/>
      <c r="C38" s="219"/>
      <c r="D38" s="63"/>
      <c r="E38" s="54"/>
      <c r="H38" s="37"/>
      <c r="I38" s="37"/>
      <c r="T38" s="316"/>
      <c r="U38" s="424"/>
      <c r="V38" s="425"/>
      <c r="W38" s="331">
        <v>0</v>
      </c>
      <c r="X38" s="315"/>
      <c r="Y38" s="26"/>
    </row>
    <row r="39" spans="1:25" ht="15" customHeight="1" x14ac:dyDescent="0.2">
      <c r="A39" s="35"/>
      <c r="B39" s="56"/>
      <c r="C39" s="219"/>
      <c r="D39" s="298"/>
      <c r="E39" s="54"/>
      <c r="H39" s="37"/>
      <c r="I39" s="37"/>
      <c r="T39" s="316"/>
      <c r="X39" s="315"/>
      <c r="Y39" s="26"/>
    </row>
    <row r="40" spans="1:25" ht="15" customHeight="1" x14ac:dyDescent="0.2">
      <c r="A40" s="35"/>
      <c r="B40" s="117"/>
      <c r="E40" s="26"/>
      <c r="H40" s="37"/>
      <c r="I40" s="37"/>
      <c r="T40" s="316"/>
      <c r="X40" s="315"/>
      <c r="Y40" s="26"/>
    </row>
    <row r="41" spans="1:25" ht="15" customHeight="1" x14ac:dyDescent="0.2">
      <c r="A41" s="35"/>
      <c r="H41" s="37"/>
      <c r="I41" s="37"/>
      <c r="T41" s="317"/>
      <c r="U41" s="311"/>
      <c r="V41" s="312">
        <f>SUM(V33:V38)</f>
        <v>115</v>
      </c>
      <c r="W41" s="313">
        <f>SUM(W33:W38)</f>
        <v>2846989814.29</v>
      </c>
      <c r="X41" s="315"/>
      <c r="Y41" s="26"/>
    </row>
    <row r="42" spans="1:25" ht="15" customHeight="1" x14ac:dyDescent="0.2">
      <c r="A42" s="35"/>
      <c r="E42" s="26"/>
      <c r="H42" s="37"/>
      <c r="I42" s="37"/>
      <c r="V42" s="309"/>
      <c r="W42" s="306"/>
      <c r="X42" s="315"/>
      <c r="Y42" s="26"/>
    </row>
    <row r="43" spans="1:25" ht="15" customHeight="1" x14ac:dyDescent="0.2">
      <c r="A43" s="35"/>
      <c r="B43" s="3"/>
      <c r="C43" s="75"/>
      <c r="D43" s="36"/>
      <c r="H43" s="37"/>
      <c r="I43" s="37"/>
      <c r="V43" s="309"/>
      <c r="W43" s="306"/>
      <c r="X43" s="315"/>
      <c r="Y43" s="26"/>
    </row>
    <row r="44" spans="1:25" ht="15" customHeight="1" x14ac:dyDescent="0.2">
      <c r="A44" s="35"/>
      <c r="B44" s="3"/>
      <c r="C44" s="75"/>
      <c r="D44" s="36"/>
      <c r="G44" s="95"/>
      <c r="V44" s="309"/>
      <c r="W44" s="306"/>
      <c r="X44" s="315"/>
      <c r="Y44" s="26"/>
    </row>
    <row r="45" spans="1:25" ht="15" customHeight="1" x14ac:dyDescent="0.2">
      <c r="A45" s="35"/>
      <c r="B45" s="3"/>
      <c r="C45" s="75"/>
      <c r="D45" s="36"/>
      <c r="V45" s="309"/>
      <c r="W45" s="306"/>
      <c r="X45" s="315"/>
      <c r="Y45" s="26"/>
    </row>
    <row r="46" spans="1:25" ht="15" customHeight="1" x14ac:dyDescent="0.2">
      <c r="A46" s="35"/>
      <c r="B46" s="3"/>
      <c r="C46" s="75"/>
      <c r="D46" s="36"/>
      <c r="V46" s="309"/>
      <c r="W46" s="306"/>
      <c r="X46" s="315"/>
      <c r="Y46" s="26"/>
    </row>
    <row r="47" spans="1:25" ht="15" customHeight="1" x14ac:dyDescent="0.2">
      <c r="A47" s="35"/>
      <c r="B47" s="3"/>
      <c r="C47" s="75"/>
      <c r="D47" s="36"/>
      <c r="G47" s="13"/>
      <c r="H47" s="13"/>
      <c r="I47" s="13"/>
      <c r="V47" s="309"/>
      <c r="W47" s="306"/>
      <c r="X47" s="315"/>
      <c r="Y47" s="26"/>
    </row>
    <row r="48" spans="1:25" ht="15" customHeight="1" x14ac:dyDescent="0.2">
      <c r="A48" s="35"/>
      <c r="B48" s="3"/>
      <c r="C48" s="75"/>
      <c r="D48" s="36"/>
      <c r="G48" s="13"/>
      <c r="H48" s="13"/>
      <c r="I48" s="13"/>
      <c r="V48" s="309"/>
      <c r="W48" s="306"/>
      <c r="X48" s="315"/>
      <c r="Y48" s="26"/>
    </row>
    <row r="49" spans="1:25" ht="34.5" customHeight="1" x14ac:dyDescent="0.2">
      <c r="A49" s="35"/>
      <c r="B49" s="657" t="s">
        <v>225</v>
      </c>
      <c r="C49" s="657"/>
      <c r="D49" s="657"/>
      <c r="G49" s="13"/>
      <c r="H49" s="13"/>
      <c r="I49" s="13"/>
      <c r="V49" s="309"/>
      <c r="W49" s="306"/>
      <c r="X49" s="315"/>
      <c r="Y49" s="26"/>
    </row>
    <row r="50" spans="1:25" ht="15" customHeight="1" x14ac:dyDescent="0.2">
      <c r="A50" s="35"/>
      <c r="B50" s="618"/>
      <c r="C50" s="619"/>
      <c r="D50" s="616"/>
      <c r="G50" s="13"/>
      <c r="H50" s="13"/>
      <c r="I50" s="13"/>
      <c r="V50" s="309"/>
      <c r="W50" s="306"/>
      <c r="X50" s="315"/>
      <c r="Y50" s="26"/>
    </row>
    <row r="51" spans="1:25" ht="15" customHeight="1" x14ac:dyDescent="0.2">
      <c r="A51" s="35"/>
      <c r="B51" s="609" t="s">
        <v>3</v>
      </c>
      <c r="C51" s="609" t="s">
        <v>4</v>
      </c>
      <c r="D51" s="610" t="s">
        <v>169</v>
      </c>
      <c r="E51" s="26"/>
      <c r="F51" s="23"/>
      <c r="G51" s="13"/>
      <c r="H51" s="13"/>
      <c r="I51" s="13"/>
      <c r="V51" s="309"/>
      <c r="W51" s="306"/>
      <c r="X51" s="315"/>
      <c r="Y51" s="26"/>
    </row>
    <row r="52" spans="1:25" ht="15" customHeight="1" x14ac:dyDescent="0.2">
      <c r="A52" s="35"/>
      <c r="B52" s="611">
        <v>1</v>
      </c>
      <c r="C52" s="612">
        <f>+C14+C32</f>
        <v>407</v>
      </c>
      <c r="D52" s="613">
        <f>+D14+D32</f>
        <v>4653.4565266999998</v>
      </c>
      <c r="E52" s="26"/>
      <c r="F52" s="23"/>
      <c r="G52" s="13"/>
      <c r="H52" s="13"/>
      <c r="I52" s="13"/>
      <c r="V52" s="309"/>
      <c r="W52" s="306"/>
      <c r="X52" s="315"/>
      <c r="Y52" s="26"/>
    </row>
    <row r="53" spans="1:25" ht="15" customHeight="1" x14ac:dyDescent="0.2">
      <c r="A53" s="35"/>
      <c r="B53" s="614">
        <v>1.5</v>
      </c>
      <c r="C53" s="612">
        <f t="shared" ref="C53:D55" si="2">+C15+C33</f>
        <v>136</v>
      </c>
      <c r="D53" s="613">
        <f>+D15+D33</f>
        <v>1447.8302875899999</v>
      </c>
      <c r="E53" s="26"/>
      <c r="F53" s="23"/>
      <c r="G53" s="13"/>
      <c r="H53" s="13"/>
      <c r="I53" s="13"/>
      <c r="V53" s="309"/>
      <c r="W53" s="306"/>
      <c r="X53" s="315"/>
      <c r="Y53" s="26"/>
    </row>
    <row r="54" spans="1:25" ht="15" customHeight="1" x14ac:dyDescent="0.2">
      <c r="A54" s="35"/>
      <c r="B54" s="612">
        <v>2</v>
      </c>
      <c r="C54" s="612">
        <f t="shared" si="2"/>
        <v>40</v>
      </c>
      <c r="D54" s="613">
        <f t="shared" si="2"/>
        <v>275.589</v>
      </c>
      <c r="E54" s="54"/>
      <c r="F54" s="23"/>
      <c r="G54" s="13"/>
      <c r="H54" s="13"/>
      <c r="I54" s="13"/>
      <c r="V54" s="309"/>
      <c r="W54" s="306"/>
      <c r="X54" s="315"/>
      <c r="Y54" s="26"/>
    </row>
    <row r="55" spans="1:25" ht="15" customHeight="1" x14ac:dyDescent="0.2">
      <c r="A55" s="35"/>
      <c r="B55" s="612">
        <v>3</v>
      </c>
      <c r="C55" s="612">
        <f t="shared" si="2"/>
        <v>35</v>
      </c>
      <c r="D55" s="613">
        <f t="shared" si="2"/>
        <v>219.39699999999999</v>
      </c>
      <c r="E55" s="54"/>
      <c r="F55" s="23"/>
      <c r="G55" s="13"/>
      <c r="H55" s="13"/>
      <c r="I55" s="13"/>
      <c r="V55" s="309"/>
      <c r="W55" s="306"/>
      <c r="X55" s="315"/>
      <c r="Y55" s="26"/>
    </row>
    <row r="56" spans="1:25" ht="15" customHeight="1" x14ac:dyDescent="0.2">
      <c r="A56" s="35"/>
      <c r="B56" s="612">
        <v>4</v>
      </c>
      <c r="C56" s="612">
        <f t="shared" ref="C56:D58" si="3">+C18</f>
        <v>23</v>
      </c>
      <c r="D56" s="613">
        <f t="shared" si="3"/>
        <v>138.18100000000001</v>
      </c>
      <c r="E56" s="54"/>
      <c r="F56" s="23"/>
      <c r="G56" s="13"/>
      <c r="H56" s="13"/>
      <c r="I56" s="13"/>
      <c r="V56" s="309"/>
      <c r="W56" s="306"/>
      <c r="X56" s="315"/>
      <c r="Y56" s="26"/>
    </row>
    <row r="57" spans="1:25" ht="15" customHeight="1" x14ac:dyDescent="0.2">
      <c r="A57" s="35"/>
      <c r="B57" s="612">
        <v>5</v>
      </c>
      <c r="C57" s="612">
        <f t="shared" si="3"/>
        <v>17</v>
      </c>
      <c r="D57" s="613">
        <f t="shared" si="3"/>
        <v>81.765000000000001</v>
      </c>
      <c r="E57" s="54"/>
      <c r="F57" s="23"/>
      <c r="G57" s="13"/>
      <c r="H57" s="13"/>
      <c r="I57" s="13"/>
      <c r="V57" s="309"/>
      <c r="W57" s="306"/>
      <c r="X57" s="315"/>
      <c r="Y57" s="26"/>
    </row>
    <row r="58" spans="1:25" ht="15" customHeight="1" x14ac:dyDescent="0.2">
      <c r="A58" s="35"/>
      <c r="B58" s="612">
        <v>6</v>
      </c>
      <c r="C58" s="612">
        <f t="shared" si="3"/>
        <v>24</v>
      </c>
      <c r="D58" s="613">
        <f t="shared" si="3"/>
        <v>121.714</v>
      </c>
      <c r="E58" s="26"/>
      <c r="F58" s="23"/>
      <c r="G58" s="13"/>
      <c r="H58" s="13"/>
      <c r="I58" s="13"/>
      <c r="V58" s="309"/>
      <c r="W58" s="306"/>
      <c r="X58" s="315"/>
      <c r="Y58" s="26"/>
    </row>
    <row r="59" spans="1:25" ht="15" customHeight="1" x14ac:dyDescent="0.2">
      <c r="A59" s="35"/>
      <c r="B59" s="609" t="s">
        <v>7</v>
      </c>
      <c r="C59" s="607">
        <f>SUM(C52:C58)</f>
        <v>682</v>
      </c>
      <c r="D59" s="615">
        <f>SUM(D52:D58)</f>
        <v>6937.9328142899994</v>
      </c>
      <c r="F59" s="23"/>
      <c r="G59" s="13"/>
      <c r="H59" s="13"/>
      <c r="I59" s="13"/>
      <c r="V59" s="309"/>
      <c r="W59" s="306"/>
      <c r="X59" s="315"/>
      <c r="Y59" s="26"/>
    </row>
    <row r="60" spans="1:25" ht="15" customHeight="1" x14ac:dyDescent="0.2">
      <c r="A60" s="35"/>
      <c r="E60" s="26"/>
      <c r="F60" s="23"/>
      <c r="G60" s="13"/>
      <c r="H60" s="13"/>
      <c r="I60" s="13"/>
      <c r="V60" s="309"/>
      <c r="W60" s="306"/>
      <c r="X60" s="315"/>
      <c r="Y60" s="26"/>
    </row>
    <row r="61" spans="1:25" ht="15" customHeight="1" x14ac:dyDescent="0.2">
      <c r="A61" s="35"/>
      <c r="B61" s="3"/>
      <c r="C61" s="223"/>
      <c r="D61" s="36"/>
      <c r="G61" s="13"/>
      <c r="H61" s="13"/>
      <c r="I61" s="13"/>
      <c r="V61" s="309"/>
      <c r="W61" s="306"/>
      <c r="X61" s="315"/>
      <c r="Y61" s="26"/>
    </row>
    <row r="62" spans="1:25" ht="15" customHeight="1" x14ac:dyDescent="0.2">
      <c r="A62" s="35"/>
      <c r="B62" s="3"/>
      <c r="C62" s="223"/>
      <c r="D62" s="36"/>
      <c r="F62" s="105"/>
      <c r="V62" s="309"/>
      <c r="W62" s="306"/>
      <c r="X62" s="315"/>
      <c r="Y62" s="26"/>
    </row>
    <row r="63" spans="1:25" ht="15" customHeight="1" x14ac:dyDescent="0.2">
      <c r="A63" s="35"/>
      <c r="B63" s="3"/>
      <c r="C63" s="224"/>
      <c r="D63" s="36"/>
      <c r="F63" s="299"/>
      <c r="V63" s="309"/>
      <c r="W63" s="306"/>
      <c r="X63" s="315"/>
      <c r="Y63" s="26"/>
    </row>
    <row r="64" spans="1:25" ht="15" customHeight="1" x14ac:dyDescent="0.2">
      <c r="A64" s="35"/>
      <c r="B64" s="3"/>
      <c r="C64" s="75"/>
      <c r="D64" s="36"/>
      <c r="H64" s="96"/>
      <c r="V64" s="309"/>
      <c r="W64" s="306"/>
      <c r="X64" s="315"/>
      <c r="Y64" s="26"/>
    </row>
    <row r="65" spans="1:26" ht="15" customHeight="1" x14ac:dyDescent="0.2">
      <c r="A65" s="35"/>
      <c r="B65" s="3"/>
      <c r="C65" s="75"/>
      <c r="D65" s="36"/>
      <c r="H65" s="96"/>
      <c r="V65" s="309"/>
      <c r="W65" s="306"/>
      <c r="X65" s="315"/>
      <c r="Y65" s="26"/>
    </row>
    <row r="66" spans="1:26" ht="33.75" customHeight="1" x14ac:dyDescent="0.2">
      <c r="A66" s="35"/>
      <c r="B66" s="625" t="s">
        <v>226</v>
      </c>
      <c r="C66" s="625"/>
      <c r="D66" s="625"/>
      <c r="V66" s="309"/>
      <c r="W66" s="306"/>
      <c r="X66" s="315"/>
      <c r="Y66" s="26"/>
    </row>
    <row r="67" spans="1:26" ht="15" customHeight="1" x14ac:dyDescent="0.2">
      <c r="A67" s="35"/>
      <c r="B67" s="3"/>
      <c r="C67" s="75"/>
      <c r="D67" s="36"/>
      <c r="H67" s="37"/>
      <c r="I67" s="37"/>
      <c r="U67" s="633" t="s">
        <v>226</v>
      </c>
      <c r="V67" s="633"/>
      <c r="W67" s="633"/>
      <c r="X67" s="315"/>
      <c r="Y67" s="26"/>
    </row>
    <row r="68" spans="1:26" ht="15" customHeight="1" x14ac:dyDescent="0.2">
      <c r="A68" s="35"/>
      <c r="B68" s="93" t="s">
        <v>59</v>
      </c>
      <c r="C68" s="93" t="s">
        <v>4</v>
      </c>
      <c r="D68" s="156" t="s">
        <v>169</v>
      </c>
      <c r="E68" s="106"/>
      <c r="F68" s="23"/>
      <c r="H68" s="37"/>
      <c r="I68" s="37"/>
      <c r="P68" s="107"/>
      <c r="Q68" s="107"/>
      <c r="R68" s="107"/>
      <c r="S68" s="107"/>
      <c r="T68" s="309"/>
      <c r="U68" s="318" t="s">
        <v>55</v>
      </c>
      <c r="V68" s="319">
        <v>165</v>
      </c>
      <c r="W68" s="320">
        <v>1912600954.73</v>
      </c>
      <c r="Y68" s="26"/>
    </row>
    <row r="69" spans="1:26" ht="14.25" customHeight="1" x14ac:dyDescent="0.2">
      <c r="A69" s="35"/>
      <c r="B69" s="97" t="s">
        <v>55</v>
      </c>
      <c r="C69" s="49">
        <f>+V68</f>
        <v>165</v>
      </c>
      <c r="D69" s="265">
        <f>+W68/1000000</f>
        <v>1912.60095473</v>
      </c>
      <c r="E69" s="106"/>
      <c r="F69" s="23"/>
      <c r="H69" s="37"/>
      <c r="I69" s="37"/>
      <c r="P69" s="107"/>
      <c r="Q69" s="107"/>
      <c r="R69" s="107"/>
      <c r="S69" s="107"/>
      <c r="T69" s="309"/>
      <c r="U69" s="318" t="s">
        <v>56</v>
      </c>
      <c r="V69" s="319">
        <v>257</v>
      </c>
      <c r="W69" s="320">
        <v>2947560648.5699997</v>
      </c>
      <c r="Y69" s="26"/>
    </row>
    <row r="70" spans="1:26" ht="15" customHeight="1" x14ac:dyDescent="0.2">
      <c r="A70" s="35"/>
      <c r="B70" s="58" t="s">
        <v>56</v>
      </c>
      <c r="C70" s="49">
        <f>+V69</f>
        <v>257</v>
      </c>
      <c r="D70" s="265">
        <f>+W69/1000000</f>
        <v>2947.5606485699996</v>
      </c>
      <c r="E70" s="106"/>
      <c r="F70" s="23"/>
      <c r="H70" s="37"/>
      <c r="I70" s="37"/>
      <c r="P70" s="107"/>
      <c r="Q70" s="107"/>
      <c r="R70" s="107"/>
      <c r="S70" s="107"/>
      <c r="T70" s="309"/>
      <c r="U70" s="318" t="s">
        <v>57</v>
      </c>
      <c r="V70" s="319">
        <v>260</v>
      </c>
      <c r="W70" s="320">
        <v>2077771210.99</v>
      </c>
      <c r="Y70" s="26"/>
    </row>
    <row r="71" spans="1:26" ht="15" customHeight="1" x14ac:dyDescent="0.2">
      <c r="A71" s="35"/>
      <c r="B71" s="58" t="s">
        <v>57</v>
      </c>
      <c r="C71" s="49">
        <f>+V70</f>
        <v>260</v>
      </c>
      <c r="D71" s="265">
        <f>+W70/1000000</f>
        <v>2077.7712109899999</v>
      </c>
      <c r="E71" s="106"/>
      <c r="F71" s="23"/>
      <c r="H71" s="37"/>
      <c r="I71" s="37"/>
      <c r="P71" s="28"/>
      <c r="Q71" s="28"/>
      <c r="R71" s="28"/>
      <c r="S71" s="28"/>
      <c r="T71" s="316"/>
      <c r="U71" s="311" t="s">
        <v>31</v>
      </c>
      <c r="V71" s="312">
        <f>SUM(V68:V70)</f>
        <v>682</v>
      </c>
      <c r="W71" s="313">
        <f>SUM(W68:W70)</f>
        <v>6937932814.289999</v>
      </c>
      <c r="Y71" s="26"/>
    </row>
    <row r="72" spans="1:26" ht="15" customHeight="1" x14ac:dyDescent="0.2">
      <c r="A72" s="35"/>
      <c r="B72" s="157" t="s">
        <v>7</v>
      </c>
      <c r="C72" s="152">
        <f>SUM(C69:C71)</f>
        <v>682</v>
      </c>
      <c r="D72" s="94">
        <f>SUM(D69:D71)</f>
        <v>6937.9328142899994</v>
      </c>
      <c r="E72" s="106"/>
      <c r="F72" s="23"/>
      <c r="H72" s="37"/>
      <c r="I72" s="37"/>
      <c r="N72" s="109"/>
      <c r="O72" s="27"/>
      <c r="P72" s="28"/>
      <c r="Q72" s="28"/>
      <c r="R72" s="28"/>
      <c r="S72" s="28"/>
      <c r="V72" s="307"/>
      <c r="W72" s="306"/>
      <c r="Y72" s="26"/>
    </row>
    <row r="73" spans="1:26" ht="15" customHeight="1" x14ac:dyDescent="0.2">
      <c r="A73" s="35"/>
      <c r="B73" s="427" t="s">
        <v>58</v>
      </c>
      <c r="C73" s="76"/>
      <c r="D73" s="109"/>
      <c r="E73" s="106"/>
      <c r="F73" s="23"/>
      <c r="H73" s="37"/>
      <c r="I73" s="37"/>
      <c r="P73" s="28"/>
      <c r="Q73" s="28"/>
      <c r="R73" s="28"/>
      <c r="S73" s="28"/>
      <c r="V73" s="307"/>
      <c r="W73" s="306"/>
      <c r="Y73" s="26"/>
      <c r="Z73" s="20"/>
    </row>
    <row r="74" spans="1:26" ht="15" customHeight="1" x14ac:dyDescent="0.2">
      <c r="A74" s="35"/>
      <c r="E74" s="106"/>
      <c r="F74" s="23"/>
      <c r="H74" s="37"/>
      <c r="I74" s="37"/>
      <c r="P74" s="28"/>
      <c r="Q74" s="28"/>
      <c r="R74" s="28"/>
      <c r="S74" s="28"/>
      <c r="V74" s="307"/>
      <c r="W74" s="306"/>
      <c r="Y74" s="26"/>
      <c r="Z74" s="20"/>
    </row>
    <row r="75" spans="1:26" x14ac:dyDescent="0.2">
      <c r="A75" s="35"/>
      <c r="B75" s="626" t="s">
        <v>454</v>
      </c>
      <c r="C75" s="626"/>
      <c r="D75" s="626"/>
      <c r="E75" s="12"/>
      <c r="F75" s="108"/>
      <c r="H75" s="37"/>
      <c r="I75" s="37"/>
      <c r="P75" s="28"/>
      <c r="Q75" s="28"/>
      <c r="R75" s="28"/>
      <c r="S75" s="28"/>
      <c r="V75" s="307"/>
      <c r="W75" s="306"/>
      <c r="Y75" s="26"/>
      <c r="Z75" s="20"/>
    </row>
    <row r="76" spans="1:26" x14ac:dyDescent="0.2">
      <c r="A76" s="35"/>
      <c r="B76" s="509" t="s">
        <v>55</v>
      </c>
      <c r="C76" s="627" t="s">
        <v>451</v>
      </c>
      <c r="D76" s="628"/>
      <c r="F76" s="23"/>
      <c r="G76" s="23"/>
      <c r="P76" s="28"/>
      <c r="Q76" s="28"/>
      <c r="R76" s="28"/>
      <c r="S76" s="28"/>
      <c r="U76" s="321"/>
      <c r="V76" s="307"/>
      <c r="W76" s="306"/>
      <c r="Y76" s="26"/>
      <c r="Z76" s="20"/>
    </row>
    <row r="77" spans="1:26" ht="26.25" customHeight="1" x14ac:dyDescent="0.2">
      <c r="A77" s="35"/>
      <c r="B77" s="510" t="s">
        <v>56</v>
      </c>
      <c r="C77" s="629" t="s">
        <v>452</v>
      </c>
      <c r="D77" s="630"/>
      <c r="F77" s="23"/>
      <c r="G77" s="23"/>
      <c r="P77" s="28"/>
      <c r="Q77" s="28"/>
      <c r="R77" s="28"/>
      <c r="S77" s="28"/>
      <c r="V77" s="307"/>
      <c r="W77" s="306"/>
      <c r="Y77" s="26"/>
      <c r="Z77" s="20"/>
    </row>
    <row r="78" spans="1:26" ht="77.25" customHeight="1" x14ac:dyDescent="0.2">
      <c r="A78" s="35"/>
      <c r="B78" s="510" t="s">
        <v>57</v>
      </c>
      <c r="C78" s="638" t="s">
        <v>453</v>
      </c>
      <c r="D78" s="639"/>
      <c r="F78" s="23"/>
      <c r="G78" s="23"/>
      <c r="P78" s="28"/>
      <c r="Q78" s="28"/>
      <c r="R78" s="28"/>
      <c r="S78" s="28"/>
      <c r="V78" s="307"/>
      <c r="W78" s="306"/>
      <c r="Y78" s="26"/>
      <c r="Z78" s="20"/>
    </row>
    <row r="79" spans="1:26" x14ac:dyDescent="0.2">
      <c r="A79" s="35"/>
      <c r="F79" s="23"/>
      <c r="G79" s="23"/>
      <c r="P79" s="28"/>
      <c r="Q79" s="28"/>
      <c r="R79" s="28"/>
      <c r="S79" s="28"/>
      <c r="V79" s="307"/>
      <c r="W79" s="306"/>
      <c r="Z79" s="20"/>
    </row>
    <row r="80" spans="1:26" x14ac:dyDescent="0.2">
      <c r="A80" s="35"/>
      <c r="F80" s="23"/>
      <c r="G80" s="23"/>
      <c r="P80" s="28"/>
      <c r="Q80" s="28"/>
      <c r="R80" s="28"/>
      <c r="S80" s="28"/>
      <c r="V80" s="307"/>
      <c r="W80" s="306"/>
      <c r="Z80" s="20"/>
    </row>
    <row r="81" spans="1:26" ht="15" customHeight="1" x14ac:dyDescent="0.2">
      <c r="A81" s="35"/>
      <c r="F81" s="23"/>
      <c r="G81" s="23"/>
      <c r="U81" s="306"/>
      <c r="W81" s="306"/>
      <c r="Z81" s="20"/>
    </row>
    <row r="82" spans="1:26" ht="26.25" customHeight="1" x14ac:dyDescent="0.2">
      <c r="A82" s="32"/>
      <c r="B82" s="625" t="s">
        <v>228</v>
      </c>
      <c r="C82" s="625"/>
      <c r="D82" s="625"/>
      <c r="F82" s="42"/>
      <c r="G82" s="23"/>
      <c r="U82" s="306"/>
      <c r="W82" s="306"/>
      <c r="Z82" s="20"/>
    </row>
    <row r="83" spans="1:26" x14ac:dyDescent="0.2">
      <c r="A83" s="32"/>
      <c r="B83" s="33"/>
      <c r="C83" s="40"/>
      <c r="F83" s="42"/>
      <c r="G83" s="23"/>
      <c r="W83" s="306"/>
      <c r="Z83" s="20"/>
    </row>
    <row r="84" spans="1:26" ht="23.25" customHeight="1" x14ac:dyDescent="0.2">
      <c r="A84" s="35"/>
      <c r="B84" s="99" t="s">
        <v>227</v>
      </c>
      <c r="C84" s="93" t="s">
        <v>4</v>
      </c>
      <c r="D84" s="156" t="s">
        <v>169</v>
      </c>
      <c r="F84" s="23"/>
      <c r="G84" s="23"/>
      <c r="U84" s="634" t="s">
        <v>228</v>
      </c>
      <c r="V84" s="634"/>
      <c r="W84" s="634"/>
      <c r="Z84" s="20"/>
    </row>
    <row r="85" spans="1:26" ht="30" customHeight="1" x14ac:dyDescent="0.2">
      <c r="A85" s="35"/>
      <c r="B85" s="67" t="s">
        <v>178</v>
      </c>
      <c r="C85" s="49">
        <f>+V86</f>
        <v>79</v>
      </c>
      <c r="D85" s="265">
        <f>+W86/1000000</f>
        <v>492.38</v>
      </c>
      <c r="F85" s="23"/>
      <c r="G85" s="23"/>
      <c r="U85" s="428" t="s">
        <v>11</v>
      </c>
      <c r="V85" s="429" t="s">
        <v>6</v>
      </c>
      <c r="W85" s="428" t="s">
        <v>5</v>
      </c>
      <c r="Z85" s="20"/>
    </row>
    <row r="86" spans="1:26" ht="30" customHeight="1" x14ac:dyDescent="0.25">
      <c r="A86" s="18"/>
      <c r="B86" s="49" t="s">
        <v>179</v>
      </c>
      <c r="C86" s="49">
        <f t="shared" ref="C86:C91" si="4">+V87</f>
        <v>77</v>
      </c>
      <c r="D86" s="265">
        <f t="shared" ref="D86:D91" si="5">+W87/1000000</f>
        <v>535.62599999999998</v>
      </c>
      <c r="F86" s="23"/>
      <c r="G86" s="23"/>
      <c r="U86" s="562" t="s">
        <v>178</v>
      </c>
      <c r="V86" s="563">
        <v>79</v>
      </c>
      <c r="W86" s="564">
        <v>492380000</v>
      </c>
      <c r="Z86" s="20"/>
    </row>
    <row r="87" spans="1:26" ht="30" customHeight="1" x14ac:dyDescent="0.25">
      <c r="B87" s="67" t="s">
        <v>15</v>
      </c>
      <c r="C87" s="49">
        <f t="shared" si="4"/>
        <v>92</v>
      </c>
      <c r="D87" s="265">
        <f t="shared" si="5"/>
        <v>668.40099999999995</v>
      </c>
      <c r="F87" s="23"/>
      <c r="G87" s="23"/>
      <c r="U87" s="562" t="s">
        <v>179</v>
      </c>
      <c r="V87" s="563">
        <v>77</v>
      </c>
      <c r="W87" s="564">
        <v>535626000</v>
      </c>
      <c r="Z87" s="20"/>
    </row>
    <row r="88" spans="1:26" ht="30" customHeight="1" x14ac:dyDescent="0.25">
      <c r="A88" s="18"/>
      <c r="B88" s="49" t="s">
        <v>16</v>
      </c>
      <c r="C88" s="49">
        <f t="shared" si="4"/>
        <v>38</v>
      </c>
      <c r="D88" s="265">
        <f t="shared" si="5"/>
        <v>277.834</v>
      </c>
      <c r="F88" s="23"/>
      <c r="G88" s="23"/>
      <c r="U88" s="562" t="s">
        <v>15</v>
      </c>
      <c r="V88" s="563">
        <v>92</v>
      </c>
      <c r="W88" s="564">
        <v>668401000</v>
      </c>
      <c r="Z88" s="20"/>
    </row>
    <row r="89" spans="1:26" ht="30" customHeight="1" x14ac:dyDescent="0.25">
      <c r="A89" s="18"/>
      <c r="B89" s="67" t="s">
        <v>17</v>
      </c>
      <c r="C89" s="49">
        <f t="shared" si="4"/>
        <v>125</v>
      </c>
      <c r="D89" s="265">
        <f t="shared" si="5"/>
        <v>985.39800000000002</v>
      </c>
      <c r="F89" s="23"/>
      <c r="G89" s="23"/>
      <c r="U89" s="562" t="s">
        <v>16</v>
      </c>
      <c r="V89" s="563">
        <v>38</v>
      </c>
      <c r="W89" s="564">
        <v>277834000</v>
      </c>
      <c r="Z89" s="20"/>
    </row>
    <row r="90" spans="1:26" ht="30" customHeight="1" x14ac:dyDescent="0.25">
      <c r="A90" s="18"/>
      <c r="B90" s="49" t="s">
        <v>19</v>
      </c>
      <c r="C90" s="49">
        <f t="shared" si="4"/>
        <v>66</v>
      </c>
      <c r="D90" s="265">
        <f t="shared" si="5"/>
        <v>493.62599999999998</v>
      </c>
      <c r="F90" s="23"/>
      <c r="G90" s="23"/>
      <c r="U90" s="562" t="s">
        <v>17</v>
      </c>
      <c r="V90" s="563">
        <v>125</v>
      </c>
      <c r="W90" s="564">
        <v>985398000</v>
      </c>
      <c r="Z90" s="20"/>
    </row>
    <row r="91" spans="1:26" ht="30" customHeight="1" x14ac:dyDescent="0.25">
      <c r="A91" s="18"/>
      <c r="B91" s="67" t="s">
        <v>18</v>
      </c>
      <c r="C91" s="49">
        <f t="shared" si="4"/>
        <v>90</v>
      </c>
      <c r="D91" s="265">
        <f t="shared" si="5"/>
        <v>637.678</v>
      </c>
      <c r="F91" s="23"/>
      <c r="G91" s="23"/>
      <c r="U91" s="562" t="s">
        <v>19</v>
      </c>
      <c r="V91" s="563">
        <v>66</v>
      </c>
      <c r="W91" s="564">
        <v>493626000</v>
      </c>
      <c r="Z91" s="20"/>
    </row>
    <row r="92" spans="1:26" ht="15" x14ac:dyDescent="0.25">
      <c r="A92" s="18"/>
      <c r="B92" s="158" t="s">
        <v>7</v>
      </c>
      <c r="C92" s="152">
        <f>SUM(C85:C91)</f>
        <v>567</v>
      </c>
      <c r="D92" s="94">
        <f>SUM(D85:D91)</f>
        <v>4090.9429999999993</v>
      </c>
      <c r="F92" s="23"/>
      <c r="G92" s="23"/>
      <c r="U92" s="562" t="s">
        <v>18</v>
      </c>
      <c r="V92" s="563">
        <v>90</v>
      </c>
      <c r="W92" s="564">
        <v>637678000</v>
      </c>
      <c r="Z92" s="20"/>
    </row>
    <row r="93" spans="1:26" x14ac:dyDescent="0.2">
      <c r="A93" s="35"/>
      <c r="F93" s="23"/>
      <c r="G93" s="23"/>
      <c r="U93" s="430" t="s">
        <v>7</v>
      </c>
      <c r="V93" s="432">
        <f>SUM(V86:V92)</f>
        <v>567</v>
      </c>
      <c r="W93" s="431">
        <f>SUM(W86:W92)</f>
        <v>4090943000</v>
      </c>
      <c r="Z93" s="20"/>
    </row>
    <row r="94" spans="1:26" x14ac:dyDescent="0.2">
      <c r="A94" s="35"/>
      <c r="F94" s="23"/>
      <c r="G94" s="23"/>
      <c r="W94" s="306"/>
      <c r="Z94" s="20"/>
    </row>
    <row r="95" spans="1:26" x14ac:dyDescent="0.2">
      <c r="A95" s="32"/>
      <c r="B95" s="33"/>
      <c r="C95" s="40"/>
      <c r="F95" s="42"/>
      <c r="G95" s="42"/>
      <c r="H95" s="42"/>
      <c r="I95" s="42"/>
      <c r="W95" s="306"/>
      <c r="Z95" s="20"/>
    </row>
    <row r="96" spans="1:26" ht="27" customHeight="1" x14ac:dyDescent="0.2">
      <c r="A96" s="32"/>
      <c r="B96" s="625" t="s">
        <v>229</v>
      </c>
      <c r="C96" s="625"/>
      <c r="D96" s="625"/>
      <c r="F96" s="42"/>
      <c r="G96" s="42"/>
      <c r="H96" s="42"/>
      <c r="I96" s="42"/>
      <c r="U96" s="635" t="s">
        <v>229</v>
      </c>
      <c r="V96" s="635"/>
      <c r="W96" s="635"/>
      <c r="Z96" s="20"/>
    </row>
    <row r="97" spans="1:29" ht="12.75" customHeight="1" x14ac:dyDescent="0.2">
      <c r="A97" s="32"/>
      <c r="B97" s="33"/>
      <c r="C97" s="40"/>
      <c r="F97" s="42"/>
      <c r="G97" s="42"/>
      <c r="H97" s="42"/>
      <c r="I97" s="42"/>
      <c r="U97" s="635"/>
      <c r="V97" s="635"/>
      <c r="W97" s="635"/>
      <c r="Z97" s="20"/>
    </row>
    <row r="98" spans="1:29" ht="31.5" customHeight="1" x14ac:dyDescent="0.2">
      <c r="A98" s="35"/>
      <c r="B98" s="99" t="s">
        <v>180</v>
      </c>
      <c r="C98" s="93" t="s">
        <v>4</v>
      </c>
      <c r="D98" s="156" t="s">
        <v>169</v>
      </c>
      <c r="F98" s="42"/>
      <c r="G98" s="42"/>
      <c r="H98" s="42"/>
      <c r="I98" s="42"/>
      <c r="U98" s="433" t="s">
        <v>11</v>
      </c>
      <c r="V98" s="436" t="s">
        <v>6</v>
      </c>
      <c r="W98" s="433" t="s">
        <v>5</v>
      </c>
      <c r="Z98" s="20"/>
      <c r="AC98" s="20"/>
    </row>
    <row r="99" spans="1:29" s="51" customFormat="1" ht="30" customHeight="1" x14ac:dyDescent="0.25">
      <c r="A99" s="52"/>
      <c r="B99" s="67" t="s">
        <v>178</v>
      </c>
      <c r="C99" s="49">
        <f t="shared" ref="C99:C105" si="6">+V99</f>
        <v>3</v>
      </c>
      <c r="D99" s="300">
        <f t="shared" ref="D99:D105" si="7">+W99/1000000</f>
        <v>73.200209839999999</v>
      </c>
      <c r="F99" s="69"/>
      <c r="G99" s="69"/>
      <c r="H99" s="69"/>
      <c r="I99" s="69"/>
      <c r="L99" s="467"/>
      <c r="P99" s="70"/>
      <c r="Q99" s="70"/>
      <c r="R99" s="70"/>
      <c r="S99" s="70"/>
      <c r="T99" s="280"/>
      <c r="U99" s="562" t="s">
        <v>178</v>
      </c>
      <c r="V99" s="563">
        <v>3</v>
      </c>
      <c r="W99" s="564">
        <v>73200209.840000004</v>
      </c>
      <c r="X99" s="305"/>
      <c r="Y99" s="23"/>
      <c r="Z99" s="20"/>
      <c r="AA99" s="23"/>
      <c r="AC99" s="73"/>
    </row>
    <row r="100" spans="1:29" s="51" customFormat="1" ht="30" customHeight="1" x14ac:dyDescent="0.25">
      <c r="A100" s="46"/>
      <c r="B100" s="49" t="s">
        <v>179</v>
      </c>
      <c r="C100" s="49">
        <f t="shared" si="6"/>
        <v>5</v>
      </c>
      <c r="D100" s="300">
        <f t="shared" si="7"/>
        <v>78.938899500000005</v>
      </c>
      <c r="F100" s="69"/>
      <c r="G100" s="69"/>
      <c r="H100" s="69"/>
      <c r="I100" s="69"/>
      <c r="L100" s="467"/>
      <c r="P100" s="70"/>
      <c r="Q100" s="70"/>
      <c r="R100" s="70"/>
      <c r="S100" s="70"/>
      <c r="T100" s="280"/>
      <c r="U100" s="562" t="s">
        <v>179</v>
      </c>
      <c r="V100" s="563">
        <v>5</v>
      </c>
      <c r="W100" s="564">
        <v>78938899.5</v>
      </c>
      <c r="X100" s="305"/>
      <c r="Y100" s="23"/>
      <c r="Z100" s="20"/>
      <c r="AA100" s="23"/>
      <c r="AC100" s="73"/>
    </row>
    <row r="101" spans="1:29" s="51" customFormat="1" ht="30" customHeight="1" x14ac:dyDescent="0.25">
      <c r="B101" s="67" t="s">
        <v>15</v>
      </c>
      <c r="C101" s="49">
        <f t="shared" si="6"/>
        <v>84</v>
      </c>
      <c r="D101" s="300">
        <f t="shared" si="7"/>
        <v>2332.1016866799996</v>
      </c>
      <c r="F101" s="69"/>
      <c r="G101" s="69"/>
      <c r="H101" s="69"/>
      <c r="I101" s="69"/>
      <c r="L101" s="467"/>
      <c r="P101" s="70"/>
      <c r="Q101" s="70"/>
      <c r="R101" s="70"/>
      <c r="S101" s="70"/>
      <c r="T101" s="280"/>
      <c r="U101" s="562" t="s">
        <v>15</v>
      </c>
      <c r="V101" s="563">
        <v>84</v>
      </c>
      <c r="W101" s="564">
        <v>2332101686.6799998</v>
      </c>
      <c r="X101" s="305"/>
      <c r="Y101" s="23"/>
      <c r="Z101" s="20"/>
      <c r="AA101" s="23"/>
      <c r="AC101" s="73"/>
    </row>
    <row r="102" spans="1:29" s="51" customFormat="1" ht="30" customHeight="1" x14ac:dyDescent="0.25">
      <c r="A102" s="46"/>
      <c r="B102" s="49" t="s">
        <v>16</v>
      </c>
      <c r="C102" s="49">
        <f t="shared" si="6"/>
        <v>2</v>
      </c>
      <c r="D102" s="300">
        <f t="shared" si="7"/>
        <v>47.325686340000004</v>
      </c>
      <c r="F102" s="69"/>
      <c r="G102" s="69"/>
      <c r="H102" s="69"/>
      <c r="I102" s="69"/>
      <c r="L102" s="467"/>
      <c r="P102" s="70"/>
      <c r="Q102" s="70"/>
      <c r="R102" s="70"/>
      <c r="S102" s="70"/>
      <c r="T102" s="280"/>
      <c r="U102" s="562" t="s">
        <v>16</v>
      </c>
      <c r="V102" s="563">
        <v>2</v>
      </c>
      <c r="W102" s="564">
        <v>47325686.340000004</v>
      </c>
      <c r="X102" s="305"/>
      <c r="Y102" s="23"/>
      <c r="Z102" s="20"/>
      <c r="AA102" s="23"/>
      <c r="AC102" s="73"/>
    </row>
    <row r="103" spans="1:29" s="51" customFormat="1" ht="30" customHeight="1" x14ac:dyDescent="0.25">
      <c r="A103" s="46"/>
      <c r="B103" s="67" t="s">
        <v>17</v>
      </c>
      <c r="C103" s="49">
        <f t="shared" si="6"/>
        <v>12</v>
      </c>
      <c r="D103" s="300">
        <f t="shared" si="7"/>
        <v>165.82879765000001</v>
      </c>
      <c r="F103" s="69"/>
      <c r="G103" s="69"/>
      <c r="H103" s="69"/>
      <c r="I103" s="69"/>
      <c r="L103" s="467"/>
      <c r="P103" s="70"/>
      <c r="Q103" s="70"/>
      <c r="R103" s="70"/>
      <c r="S103" s="70"/>
      <c r="T103" s="280"/>
      <c r="U103" s="562" t="s">
        <v>17</v>
      </c>
      <c r="V103" s="563">
        <v>12</v>
      </c>
      <c r="W103" s="564">
        <v>165828797.65000001</v>
      </c>
      <c r="X103" s="305"/>
      <c r="Y103" s="23"/>
      <c r="Z103" s="20"/>
      <c r="AA103" s="23"/>
      <c r="AC103" s="73"/>
    </row>
    <row r="104" spans="1:29" s="51" customFormat="1" ht="30" customHeight="1" x14ac:dyDescent="0.25">
      <c r="A104" s="46"/>
      <c r="B104" s="49" t="s">
        <v>19</v>
      </c>
      <c r="C104" s="49">
        <f t="shared" si="6"/>
        <v>5</v>
      </c>
      <c r="D104" s="300">
        <f t="shared" si="7"/>
        <v>75.29685207</v>
      </c>
      <c r="F104" s="69"/>
      <c r="G104" s="69"/>
      <c r="H104" s="69"/>
      <c r="I104" s="69"/>
      <c r="L104" s="467"/>
      <c r="P104" s="70"/>
      <c r="Q104" s="70"/>
      <c r="R104" s="70"/>
      <c r="S104" s="70"/>
      <c r="T104" s="280"/>
      <c r="U104" s="562" t="s">
        <v>19</v>
      </c>
      <c r="V104" s="563">
        <v>5</v>
      </c>
      <c r="W104" s="564">
        <v>75296852.069999993</v>
      </c>
      <c r="X104" s="305"/>
      <c r="Y104" s="23"/>
      <c r="Z104" s="20"/>
      <c r="AA104" s="23"/>
      <c r="AC104" s="73"/>
    </row>
    <row r="105" spans="1:29" s="51" customFormat="1" ht="30" customHeight="1" x14ac:dyDescent="0.25">
      <c r="A105" s="46"/>
      <c r="B105" s="67" t="s">
        <v>18</v>
      </c>
      <c r="C105" s="49">
        <f t="shared" si="6"/>
        <v>4</v>
      </c>
      <c r="D105" s="300">
        <f t="shared" si="7"/>
        <v>74.297682209999991</v>
      </c>
      <c r="F105" s="69"/>
      <c r="G105" s="69"/>
      <c r="H105" s="69"/>
      <c r="I105" s="69"/>
      <c r="L105" s="467"/>
      <c r="P105" s="70"/>
      <c r="Q105" s="70"/>
      <c r="R105" s="70"/>
      <c r="S105" s="70"/>
      <c r="T105" s="280"/>
      <c r="U105" s="562" t="s">
        <v>18</v>
      </c>
      <c r="V105" s="563">
        <v>4</v>
      </c>
      <c r="W105" s="564">
        <v>74297682.209999993</v>
      </c>
      <c r="X105" s="305"/>
      <c r="Y105" s="23"/>
      <c r="Z105" s="20"/>
      <c r="AA105" s="23"/>
      <c r="AC105" s="73"/>
    </row>
    <row r="106" spans="1:29" x14ac:dyDescent="0.2">
      <c r="A106" s="18"/>
      <c r="B106" s="158" t="s">
        <v>7</v>
      </c>
      <c r="C106" s="152">
        <f>SUM(C99:C105)</f>
        <v>115</v>
      </c>
      <c r="D106" s="94">
        <f>SUM(D99:D105)</f>
        <v>2846.9898142900001</v>
      </c>
      <c r="F106" s="42"/>
      <c r="G106" s="42"/>
      <c r="H106" s="42"/>
      <c r="I106" s="42"/>
      <c r="U106" s="430" t="s">
        <v>7</v>
      </c>
      <c r="V106" s="434">
        <f>SUM(V99:V105)</f>
        <v>115</v>
      </c>
      <c r="W106" s="435">
        <f>SUM(W99:W105)</f>
        <v>2846989814.2900004</v>
      </c>
      <c r="Z106" s="20"/>
      <c r="AC106" s="20"/>
    </row>
    <row r="107" spans="1:29" x14ac:dyDescent="0.2">
      <c r="A107" s="35"/>
      <c r="C107" s="110"/>
      <c r="D107" s="111"/>
      <c r="F107" s="42"/>
      <c r="G107" s="42"/>
      <c r="H107" s="42"/>
      <c r="I107" s="42"/>
      <c r="W107" s="306"/>
      <c r="Z107" s="20"/>
    </row>
    <row r="108" spans="1:29" x14ac:dyDescent="0.2">
      <c r="A108" s="32"/>
      <c r="B108" s="33"/>
      <c r="C108" s="40"/>
      <c r="D108" s="552"/>
      <c r="F108" s="42"/>
      <c r="G108" s="42"/>
      <c r="H108" s="42"/>
      <c r="I108" s="42"/>
      <c r="W108" s="306"/>
      <c r="Z108" s="20"/>
    </row>
    <row r="109" spans="1:29" ht="12.75" customHeight="1" x14ac:dyDescent="0.2">
      <c r="A109" s="32"/>
      <c r="C109" s="23"/>
      <c r="F109" s="42"/>
      <c r="G109" s="42"/>
      <c r="H109" s="42"/>
      <c r="I109" s="42"/>
      <c r="W109" s="306"/>
      <c r="Z109" s="20"/>
    </row>
    <row r="110" spans="1:29" ht="26.25" customHeight="1" x14ac:dyDescent="0.2">
      <c r="A110" s="32"/>
      <c r="B110" s="625" t="s">
        <v>230</v>
      </c>
      <c r="C110" s="625"/>
      <c r="D110" s="625"/>
      <c r="F110" s="42"/>
      <c r="G110" s="42"/>
      <c r="H110" s="42"/>
      <c r="I110" s="42"/>
      <c r="W110" s="306"/>
      <c r="Z110" s="20"/>
    </row>
    <row r="111" spans="1:29" x14ac:dyDescent="0.2">
      <c r="A111" s="35"/>
      <c r="F111" s="42"/>
      <c r="G111" s="42"/>
      <c r="H111" s="42"/>
      <c r="I111" s="42"/>
      <c r="K111" s="26"/>
      <c r="W111" s="306"/>
      <c r="Z111" s="20"/>
    </row>
    <row r="112" spans="1:29" ht="15" customHeight="1" x14ac:dyDescent="0.2">
      <c r="A112" s="35"/>
      <c r="B112" s="158" t="s">
        <v>181</v>
      </c>
      <c r="C112" s="93" t="s">
        <v>4</v>
      </c>
      <c r="D112" s="156" t="s">
        <v>169</v>
      </c>
      <c r="F112" s="23"/>
      <c r="G112" s="42"/>
      <c r="H112" s="42"/>
      <c r="I112" s="42"/>
      <c r="K112" s="26"/>
      <c r="W112" s="306"/>
      <c r="Z112" s="20"/>
    </row>
    <row r="113" spans="1:32" s="51" customFormat="1" ht="30" customHeight="1" x14ac:dyDescent="0.2">
      <c r="A113" s="52"/>
      <c r="B113" s="67" t="s">
        <v>178</v>
      </c>
      <c r="C113" s="49">
        <f>+C85+C99</f>
        <v>82</v>
      </c>
      <c r="D113" s="300">
        <f>+D85+D99</f>
        <v>565.58020983999995</v>
      </c>
      <c r="G113" s="69"/>
      <c r="H113" s="69"/>
      <c r="I113" s="69"/>
      <c r="K113" s="49"/>
      <c r="L113" s="467"/>
      <c r="P113" s="70"/>
      <c r="Q113" s="70"/>
      <c r="R113" s="70"/>
      <c r="S113" s="70"/>
      <c r="T113" s="280"/>
      <c r="U113" s="305"/>
      <c r="V113" s="305"/>
      <c r="W113" s="280"/>
      <c r="X113" s="305"/>
      <c r="Z113" s="73"/>
    </row>
    <row r="114" spans="1:32" s="51" customFormat="1" ht="30" customHeight="1" x14ac:dyDescent="0.2">
      <c r="A114" s="46"/>
      <c r="B114" s="49" t="s">
        <v>179</v>
      </c>
      <c r="C114" s="49">
        <f t="shared" ref="C114:C119" si="8">+C86+C100</f>
        <v>82</v>
      </c>
      <c r="D114" s="300">
        <f t="shared" ref="D114:D119" si="9">+D86+D100</f>
        <v>614.56489950000002</v>
      </c>
      <c r="G114" s="69"/>
      <c r="H114" s="69"/>
      <c r="I114" s="69"/>
      <c r="K114" s="49"/>
      <c r="L114" s="467"/>
      <c r="P114" s="70"/>
      <c r="Q114" s="70"/>
      <c r="R114" s="70"/>
      <c r="S114" s="70"/>
      <c r="T114" s="280"/>
      <c r="U114" s="305"/>
      <c r="V114" s="305"/>
      <c r="W114" s="280"/>
      <c r="X114" s="305"/>
      <c r="Y114" s="23"/>
      <c r="Z114" s="20"/>
      <c r="AA114" s="23"/>
    </row>
    <row r="115" spans="1:32" s="51" customFormat="1" ht="30" customHeight="1" x14ac:dyDescent="0.2">
      <c r="B115" s="67" t="s">
        <v>15</v>
      </c>
      <c r="C115" s="49">
        <f t="shared" si="8"/>
        <v>176</v>
      </c>
      <c r="D115" s="300">
        <f t="shared" si="9"/>
        <v>3000.5026866799994</v>
      </c>
      <c r="G115" s="69"/>
      <c r="H115" s="69"/>
      <c r="I115" s="69"/>
      <c r="K115" s="49"/>
      <c r="L115" s="467"/>
      <c r="P115" s="70"/>
      <c r="Q115" s="70"/>
      <c r="R115" s="70"/>
      <c r="S115" s="70"/>
      <c r="T115" s="280"/>
      <c r="U115" s="511"/>
      <c r="V115" s="511"/>
      <c r="W115" s="280"/>
      <c r="X115" s="305"/>
      <c r="Z115" s="73"/>
    </row>
    <row r="116" spans="1:32" s="51" customFormat="1" ht="30" customHeight="1" x14ac:dyDescent="0.2">
      <c r="A116" s="46"/>
      <c r="B116" s="49" t="s">
        <v>16</v>
      </c>
      <c r="C116" s="49">
        <f t="shared" si="8"/>
        <v>40</v>
      </c>
      <c r="D116" s="300">
        <f t="shared" si="9"/>
        <v>325.15968634000001</v>
      </c>
      <c r="G116" s="69"/>
      <c r="H116" s="69"/>
      <c r="I116" s="69"/>
      <c r="K116" s="49"/>
      <c r="L116" s="467"/>
      <c r="P116" s="70"/>
      <c r="Q116" s="70"/>
      <c r="R116" s="70"/>
      <c r="S116" s="70"/>
      <c r="T116" s="280"/>
      <c r="U116" s="511"/>
      <c r="V116" s="511"/>
      <c r="W116" s="280"/>
      <c r="X116" s="305"/>
      <c r="Y116" s="23"/>
      <c r="Z116" s="20"/>
      <c r="AA116" s="23"/>
    </row>
    <row r="117" spans="1:32" s="51" customFormat="1" ht="30" customHeight="1" x14ac:dyDescent="0.2">
      <c r="A117" s="46"/>
      <c r="B117" s="67" t="s">
        <v>17</v>
      </c>
      <c r="C117" s="49">
        <f t="shared" si="8"/>
        <v>137</v>
      </c>
      <c r="D117" s="300">
        <f t="shared" si="9"/>
        <v>1151.22679765</v>
      </c>
      <c r="G117" s="69"/>
      <c r="H117" s="69"/>
      <c r="I117" s="69"/>
      <c r="K117" s="49"/>
      <c r="L117" s="467"/>
      <c r="P117" s="70"/>
      <c r="Q117" s="70"/>
      <c r="R117" s="70"/>
      <c r="S117" s="70"/>
      <c r="T117" s="280"/>
      <c r="U117" s="511"/>
      <c r="V117" s="511"/>
      <c r="W117" s="280"/>
      <c r="X117" s="305"/>
      <c r="Z117" s="73"/>
    </row>
    <row r="118" spans="1:32" s="51" customFormat="1" ht="30" customHeight="1" x14ac:dyDescent="0.2">
      <c r="A118" s="46"/>
      <c r="B118" s="49" t="s">
        <v>19</v>
      </c>
      <c r="C118" s="49">
        <f t="shared" si="8"/>
        <v>71</v>
      </c>
      <c r="D118" s="300">
        <f t="shared" si="9"/>
        <v>568.92285206999998</v>
      </c>
      <c r="G118" s="69"/>
      <c r="H118" s="69"/>
      <c r="I118" s="69"/>
      <c r="K118" s="49"/>
      <c r="L118" s="467"/>
      <c r="P118" s="70"/>
      <c r="Q118" s="70"/>
      <c r="R118" s="70"/>
      <c r="S118" s="70"/>
      <c r="T118" s="280"/>
      <c r="U118" s="511"/>
      <c r="V118" s="511"/>
      <c r="W118" s="280"/>
      <c r="X118" s="305"/>
      <c r="Y118" s="23"/>
      <c r="Z118" s="20"/>
      <c r="AA118" s="23"/>
    </row>
    <row r="119" spans="1:32" s="51" customFormat="1" ht="30" customHeight="1" x14ac:dyDescent="0.2">
      <c r="A119" s="46"/>
      <c r="B119" s="67" t="s">
        <v>18</v>
      </c>
      <c r="C119" s="49">
        <f t="shared" si="8"/>
        <v>94</v>
      </c>
      <c r="D119" s="300">
        <f t="shared" si="9"/>
        <v>711.97568220999995</v>
      </c>
      <c r="G119" s="69"/>
      <c r="H119" s="69"/>
      <c r="I119" s="69"/>
      <c r="K119" s="49"/>
      <c r="L119" s="467"/>
      <c r="P119" s="70"/>
      <c r="Q119" s="70"/>
      <c r="R119" s="70"/>
      <c r="S119" s="70"/>
      <c r="T119" s="280"/>
      <c r="U119" s="511"/>
      <c r="V119" s="511"/>
      <c r="W119" s="280"/>
      <c r="X119" s="305"/>
      <c r="Z119" s="73"/>
    </row>
    <row r="120" spans="1:32" s="51" customFormat="1" x14ac:dyDescent="0.2">
      <c r="A120" s="46"/>
      <c r="B120" s="159" t="s">
        <v>7</v>
      </c>
      <c r="C120" s="152">
        <f>SUM(C113:C119)</f>
        <v>682</v>
      </c>
      <c r="D120" s="94">
        <f>SUM(D113:D119)</f>
        <v>6937.9328142899985</v>
      </c>
      <c r="G120" s="69"/>
      <c r="H120" s="69"/>
      <c r="I120" s="69"/>
      <c r="L120" s="467"/>
      <c r="P120" s="70"/>
      <c r="Q120" s="70"/>
      <c r="R120" s="70"/>
      <c r="S120" s="70"/>
      <c r="T120" s="280"/>
      <c r="U120" s="511"/>
      <c r="V120" s="511"/>
      <c r="W120" s="280"/>
      <c r="X120" s="305"/>
      <c r="Y120" s="23"/>
      <c r="Z120" s="20"/>
      <c r="AA120" s="23"/>
    </row>
    <row r="121" spans="1:32" ht="15" customHeight="1" x14ac:dyDescent="0.2">
      <c r="A121" s="35"/>
      <c r="B121" s="13"/>
      <c r="C121" s="110"/>
      <c r="D121" s="111"/>
      <c r="F121" s="23"/>
      <c r="G121" s="42"/>
      <c r="H121" s="42"/>
      <c r="I121" s="42"/>
      <c r="K121" s="26"/>
      <c r="P121" s="92"/>
      <c r="Q121" s="92"/>
      <c r="R121" s="92"/>
      <c r="S121" s="92"/>
      <c r="T121" s="280"/>
      <c r="U121" s="511"/>
      <c r="V121" s="511"/>
      <c r="W121" s="280"/>
      <c r="Y121" s="51"/>
      <c r="Z121" s="73"/>
      <c r="AA121" s="51"/>
    </row>
    <row r="122" spans="1:32" ht="15" customHeight="1" x14ac:dyDescent="0.2">
      <c r="A122" s="35"/>
      <c r="B122" s="13"/>
      <c r="C122" s="110"/>
      <c r="D122" s="111"/>
      <c r="F122" s="23"/>
      <c r="G122" s="42"/>
      <c r="H122" s="42"/>
      <c r="I122" s="42"/>
      <c r="K122" s="26"/>
      <c r="P122" s="92"/>
      <c r="Q122" s="92"/>
      <c r="R122" s="92"/>
      <c r="S122" s="92"/>
      <c r="T122" s="280"/>
      <c r="U122" s="511"/>
      <c r="V122" s="511"/>
      <c r="W122" s="280"/>
      <c r="Y122" s="51"/>
      <c r="Z122" s="73"/>
      <c r="AA122" s="51"/>
    </row>
    <row r="123" spans="1:32" ht="15" customHeight="1" x14ac:dyDescent="0.2">
      <c r="A123" s="35"/>
      <c r="F123" s="23"/>
      <c r="G123" s="42"/>
      <c r="H123" s="42"/>
      <c r="I123" s="42"/>
      <c r="K123" s="26"/>
      <c r="T123" s="280"/>
      <c r="U123" s="511"/>
      <c r="V123" s="511"/>
      <c r="W123" s="280"/>
      <c r="Z123" s="20"/>
    </row>
    <row r="124" spans="1:32" ht="26.25" customHeight="1" x14ac:dyDescent="0.2">
      <c r="A124" s="32"/>
      <c r="B124" s="650" t="s">
        <v>231</v>
      </c>
      <c r="C124" s="650"/>
      <c r="D124" s="650"/>
      <c r="G124" s="13"/>
      <c r="H124" s="13"/>
      <c r="I124" s="13"/>
      <c r="U124" s="323"/>
      <c r="V124" s="324"/>
      <c r="W124" s="325"/>
    </row>
    <row r="125" spans="1:32" x14ac:dyDescent="0.2">
      <c r="A125" s="35"/>
      <c r="G125" s="13"/>
      <c r="H125" s="13"/>
      <c r="I125" s="13"/>
      <c r="K125" s="26"/>
      <c r="U125" s="323"/>
      <c r="V125" s="324"/>
      <c r="W125" s="325"/>
    </row>
    <row r="126" spans="1:32" ht="15" customHeight="1" x14ac:dyDescent="0.25">
      <c r="A126" s="35"/>
      <c r="B126" s="158" t="s">
        <v>20</v>
      </c>
      <c r="C126" s="93" t="s">
        <v>4</v>
      </c>
      <c r="D126" s="156" t="s">
        <v>169</v>
      </c>
      <c r="E126" s="13"/>
      <c r="G126" s="13"/>
      <c r="H126" s="13"/>
      <c r="I126" s="13"/>
      <c r="K126" s="26"/>
      <c r="U126" s="596" t="s">
        <v>185</v>
      </c>
      <c r="V126" s="596" t="s">
        <v>6</v>
      </c>
      <c r="W126" s="596" t="s">
        <v>45</v>
      </c>
      <c r="AC126" s="26"/>
      <c r="AD126" s="26"/>
      <c r="AE126" s="26"/>
      <c r="AF126" s="26"/>
    </row>
    <row r="127" spans="1:32" ht="30" customHeight="1" x14ac:dyDescent="0.25">
      <c r="A127" s="35"/>
      <c r="B127" s="240" t="s">
        <v>21</v>
      </c>
      <c r="C127" s="49">
        <f>V133</f>
        <v>106</v>
      </c>
      <c r="D127" s="300">
        <f>W133/1000000</f>
        <v>995.00489147000008</v>
      </c>
      <c r="E127" s="13"/>
      <c r="G127" s="13"/>
      <c r="H127" s="13"/>
      <c r="I127" s="13"/>
      <c r="K127" s="26"/>
      <c r="N127" s="117"/>
      <c r="U127" s="597" t="s">
        <v>184</v>
      </c>
      <c r="V127" s="598">
        <v>41</v>
      </c>
      <c r="W127" s="598">
        <v>270808000</v>
      </c>
      <c r="AC127" s="164"/>
      <c r="AD127" s="221"/>
      <c r="AE127" s="221"/>
      <c r="AF127" s="221"/>
    </row>
    <row r="128" spans="1:32" s="51" customFormat="1" ht="30" customHeight="1" x14ac:dyDescent="0.25">
      <c r="A128" s="52"/>
      <c r="B128" s="240" t="s">
        <v>22</v>
      </c>
      <c r="C128" s="49">
        <f>V128</f>
        <v>397</v>
      </c>
      <c r="D128" s="300">
        <f>W128/1000000</f>
        <v>2973.4787373200002</v>
      </c>
      <c r="K128" s="49"/>
      <c r="L128" s="467"/>
      <c r="N128" s="241"/>
      <c r="P128" s="70"/>
      <c r="Q128" s="70"/>
      <c r="R128" s="70"/>
      <c r="S128" s="70"/>
      <c r="T128" s="309"/>
      <c r="U128" s="597" t="s">
        <v>171</v>
      </c>
      <c r="V128" s="598">
        <v>397</v>
      </c>
      <c r="W128" s="598">
        <v>2973478737.3200002</v>
      </c>
      <c r="X128" s="285"/>
      <c r="Y128" s="23"/>
      <c r="Z128" s="23"/>
      <c r="AA128" s="23"/>
      <c r="AB128" s="23"/>
      <c r="AC128" s="242"/>
      <c r="AD128" s="221"/>
      <c r="AE128" s="221"/>
      <c r="AF128" s="221"/>
    </row>
    <row r="129" spans="1:32" s="51" customFormat="1" ht="30" customHeight="1" x14ac:dyDescent="0.25">
      <c r="A129" s="52"/>
      <c r="B129" s="240" t="s">
        <v>23</v>
      </c>
      <c r="C129" s="49">
        <f>V131</f>
        <v>128</v>
      </c>
      <c r="D129" s="300">
        <f>W131/1000000</f>
        <v>2610.1881855000001</v>
      </c>
      <c r="K129" s="49"/>
      <c r="L129" s="467"/>
      <c r="N129" s="241"/>
      <c r="P129" s="70"/>
      <c r="Q129" s="70"/>
      <c r="R129" s="70"/>
      <c r="S129" s="70"/>
      <c r="T129" s="309"/>
      <c r="U129" s="597" t="s">
        <v>286</v>
      </c>
      <c r="V129" s="598">
        <v>1</v>
      </c>
      <c r="W129" s="598">
        <v>6833000</v>
      </c>
      <c r="X129" s="285"/>
      <c r="Y129" s="23"/>
      <c r="Z129" s="23"/>
      <c r="AA129" s="23"/>
      <c r="AB129" s="23"/>
      <c r="AC129" s="242"/>
      <c r="AD129" s="221"/>
      <c r="AE129" s="221"/>
      <c r="AF129" s="221"/>
    </row>
    <row r="130" spans="1:32" s="51" customFormat="1" ht="30" customHeight="1" x14ac:dyDescent="0.25">
      <c r="A130" s="52"/>
      <c r="B130" s="240" t="s">
        <v>24</v>
      </c>
      <c r="C130" s="49">
        <f>V127</f>
        <v>41</v>
      </c>
      <c r="D130" s="300">
        <f>W127/1000000</f>
        <v>270.80799999999999</v>
      </c>
      <c r="K130" s="49"/>
      <c r="L130" s="467"/>
      <c r="N130" s="241"/>
      <c r="P130" s="70"/>
      <c r="Q130" s="70"/>
      <c r="R130" s="70"/>
      <c r="S130" s="70"/>
      <c r="T130" s="309"/>
      <c r="U130" s="597" t="s">
        <v>186</v>
      </c>
      <c r="V130" s="598">
        <v>9</v>
      </c>
      <c r="W130" s="598">
        <v>81620000</v>
      </c>
      <c r="X130" s="285"/>
      <c r="Y130" s="23"/>
      <c r="Z130" s="23"/>
      <c r="AA130" s="23"/>
      <c r="AB130" s="23"/>
      <c r="AC130" s="242"/>
      <c r="AD130" s="221"/>
      <c r="AE130" s="221"/>
      <c r="AF130" s="221"/>
    </row>
    <row r="131" spans="1:32" s="51" customFormat="1" ht="30" customHeight="1" x14ac:dyDescent="0.25">
      <c r="A131" s="52"/>
      <c r="B131" s="240" t="s">
        <v>182</v>
      </c>
      <c r="C131" s="49">
        <f>V129+V130+V132</f>
        <v>10</v>
      </c>
      <c r="D131" s="300">
        <f>(W129+W130+W132)/1000000</f>
        <v>88.453000000000003</v>
      </c>
      <c r="K131" s="49"/>
      <c r="L131" s="467"/>
      <c r="N131" s="219"/>
      <c r="P131" s="70"/>
      <c r="Q131" s="70"/>
      <c r="R131" s="70"/>
      <c r="S131" s="70"/>
      <c r="T131" s="309"/>
      <c r="U131" s="597" t="s">
        <v>172</v>
      </c>
      <c r="V131" s="598">
        <v>128</v>
      </c>
      <c r="W131" s="598">
        <v>2610188185.5</v>
      </c>
      <c r="X131" s="285"/>
      <c r="Y131" s="23"/>
      <c r="Z131" s="23"/>
      <c r="AA131" s="23"/>
      <c r="AB131" s="23"/>
      <c r="AC131" s="242"/>
      <c r="AD131" s="221"/>
      <c r="AE131" s="221"/>
      <c r="AF131" s="221"/>
    </row>
    <row r="132" spans="1:32" s="51" customFormat="1" ht="30" customHeight="1" x14ac:dyDescent="0.25">
      <c r="A132" s="52"/>
      <c r="B132" s="240" t="s">
        <v>183</v>
      </c>
      <c r="C132" s="49">
        <v>0</v>
      </c>
      <c r="D132" s="300">
        <v>0</v>
      </c>
      <c r="K132" s="49"/>
      <c r="L132" s="467"/>
      <c r="N132" s="70"/>
      <c r="P132" s="70"/>
      <c r="Q132" s="70"/>
      <c r="R132" s="70"/>
      <c r="S132" s="70"/>
      <c r="T132" s="309"/>
      <c r="U132" s="597" t="s">
        <v>192</v>
      </c>
      <c r="V132" s="598">
        <v>0</v>
      </c>
      <c r="W132" s="598">
        <v>0</v>
      </c>
      <c r="X132" s="285"/>
      <c r="Y132" s="23"/>
      <c r="Z132" s="23"/>
      <c r="AA132" s="23"/>
      <c r="AB132" s="23"/>
      <c r="AC132" s="242"/>
      <c r="AD132" s="221"/>
      <c r="AE132" s="221"/>
      <c r="AF132" s="221"/>
    </row>
    <row r="133" spans="1:32" s="51" customFormat="1" ht="30" customHeight="1" x14ac:dyDescent="0.25">
      <c r="A133" s="52"/>
      <c r="B133" s="240" t="s">
        <v>274</v>
      </c>
      <c r="C133" s="49">
        <v>0</v>
      </c>
      <c r="D133" s="300">
        <v>0</v>
      </c>
      <c r="K133" s="49"/>
      <c r="L133" s="467"/>
      <c r="N133" s="241"/>
      <c r="P133" s="70"/>
      <c r="Q133" s="70"/>
      <c r="R133" s="70"/>
      <c r="S133" s="70"/>
      <c r="T133" s="309"/>
      <c r="U133" s="597" t="s">
        <v>175</v>
      </c>
      <c r="V133" s="598">
        <v>106</v>
      </c>
      <c r="W133" s="598">
        <v>995004891.47000003</v>
      </c>
      <c r="X133" s="285"/>
      <c r="Y133" s="23"/>
      <c r="Z133" s="23"/>
      <c r="AA133" s="23"/>
      <c r="AB133" s="23"/>
      <c r="AC133" s="242"/>
      <c r="AD133" s="221"/>
      <c r="AE133" s="221"/>
      <c r="AF133" s="221"/>
    </row>
    <row r="134" spans="1:32" s="51" customFormat="1" ht="15" customHeight="1" x14ac:dyDescent="0.25">
      <c r="A134" s="52"/>
      <c r="B134" s="243" t="s">
        <v>7</v>
      </c>
      <c r="C134" s="100">
        <f>SUM(C127:C133)</f>
        <v>682</v>
      </c>
      <c r="D134" s="94">
        <f>SUM(D127:D133)</f>
        <v>6937.9328142900013</v>
      </c>
      <c r="K134" s="49"/>
      <c r="L134" s="467"/>
      <c r="P134" s="70"/>
      <c r="Q134" s="70"/>
      <c r="R134" s="70"/>
      <c r="S134" s="70"/>
      <c r="T134" s="309"/>
      <c r="U134" s="415" t="s">
        <v>7</v>
      </c>
      <c r="V134" s="416">
        <f>SUM(V127:V133)</f>
        <v>682</v>
      </c>
      <c r="W134" s="414">
        <f>SUM(W127:W133)</f>
        <v>6937932814.29</v>
      </c>
      <c r="X134" s="285"/>
      <c r="Y134" s="23"/>
      <c r="Z134" s="23"/>
      <c r="AA134" s="23"/>
      <c r="AB134" s="23"/>
      <c r="AC134" s="242"/>
      <c r="AD134" s="221"/>
      <c r="AE134" s="221"/>
      <c r="AF134" s="221"/>
    </row>
    <row r="135" spans="1:32" ht="15" customHeight="1" x14ac:dyDescent="0.25">
      <c r="A135" s="35"/>
      <c r="E135" s="13"/>
      <c r="G135" s="13"/>
      <c r="H135" s="13"/>
      <c r="I135" s="13"/>
      <c r="K135" s="26"/>
      <c r="AC135" s="26"/>
      <c r="AD135" s="221"/>
      <c r="AE135" s="221"/>
      <c r="AF135" s="221"/>
    </row>
    <row r="136" spans="1:32" ht="15" customHeight="1" x14ac:dyDescent="0.2">
      <c r="A136" s="35"/>
      <c r="F136" s="299"/>
      <c r="G136" s="13"/>
      <c r="H136" s="13"/>
      <c r="I136" s="13"/>
      <c r="P136" s="28"/>
      <c r="Q136" s="28"/>
      <c r="R136" s="28"/>
      <c r="S136" s="28"/>
      <c r="U136" s="326"/>
      <c r="V136" s="326"/>
      <c r="W136" s="326"/>
      <c r="Z136" s="20"/>
    </row>
    <row r="137" spans="1:32" ht="15" customHeight="1" x14ac:dyDescent="0.2">
      <c r="A137" s="35"/>
      <c r="F137" s="112"/>
      <c r="G137" s="13"/>
      <c r="H137" s="13"/>
      <c r="I137" s="13"/>
      <c r="U137" s="326"/>
      <c r="V137" s="326"/>
      <c r="W137" s="326"/>
      <c r="Z137" s="20"/>
    </row>
    <row r="138" spans="1:32" ht="26.25" customHeight="1" x14ac:dyDescent="0.2">
      <c r="A138" s="32"/>
      <c r="B138" s="625" t="s">
        <v>232</v>
      </c>
      <c r="C138" s="625"/>
      <c r="D138" s="625"/>
      <c r="G138" s="13"/>
      <c r="H138" s="13"/>
      <c r="I138" s="13"/>
      <c r="U138" s="326"/>
      <c r="V138" s="326"/>
      <c r="W138" s="326"/>
      <c r="Z138" s="20"/>
    </row>
    <row r="139" spans="1:32" x14ac:dyDescent="0.2">
      <c r="A139" s="35"/>
      <c r="G139" s="13"/>
      <c r="H139" s="13"/>
      <c r="I139" s="13"/>
      <c r="U139" s="326"/>
      <c r="V139" s="326"/>
      <c r="W139" s="326"/>
      <c r="Z139" s="20"/>
    </row>
    <row r="140" spans="1:32" ht="15" customHeight="1" x14ac:dyDescent="0.2">
      <c r="A140" s="35"/>
      <c r="B140" s="158" t="s">
        <v>25</v>
      </c>
      <c r="C140" s="93" t="s">
        <v>4</v>
      </c>
      <c r="D140" s="155" t="s">
        <v>169</v>
      </c>
      <c r="G140" s="13"/>
      <c r="H140" s="13"/>
      <c r="I140" s="13"/>
      <c r="W140" s="306"/>
      <c r="Z140" s="20"/>
      <c r="AB140" s="27"/>
    </row>
    <row r="141" spans="1:32" ht="30" customHeight="1" x14ac:dyDescent="0.25">
      <c r="A141" s="35"/>
      <c r="B141" s="50" t="s">
        <v>27</v>
      </c>
      <c r="C141" s="49">
        <f>V142</f>
        <v>434</v>
      </c>
      <c r="D141" s="300">
        <f>W142/1000000</f>
        <v>4803.1743077299998</v>
      </c>
      <c r="G141" s="13"/>
      <c r="H141" s="13"/>
      <c r="I141" s="13"/>
      <c r="U141" s="592" t="s">
        <v>26</v>
      </c>
      <c r="V141" s="592" t="s">
        <v>308</v>
      </c>
      <c r="W141" s="592" t="s">
        <v>45</v>
      </c>
      <c r="AB141" s="27"/>
    </row>
    <row r="142" spans="1:32" ht="30" customHeight="1" x14ac:dyDescent="0.25">
      <c r="A142" s="35"/>
      <c r="B142" s="50" t="s">
        <v>28</v>
      </c>
      <c r="C142" s="49">
        <f>V143</f>
        <v>248</v>
      </c>
      <c r="D142" s="300">
        <f>W143/1000000</f>
        <v>2134.7585065600001</v>
      </c>
      <c r="G142" s="13"/>
      <c r="H142" s="13"/>
      <c r="I142" s="13"/>
      <c r="O142" s="27"/>
      <c r="P142" s="21"/>
      <c r="Q142" s="21"/>
      <c r="R142" s="21"/>
      <c r="S142" s="21"/>
      <c r="T142" s="309"/>
      <c r="U142" s="593" t="s">
        <v>167</v>
      </c>
      <c r="V142" s="594">
        <v>434</v>
      </c>
      <c r="W142" s="595">
        <v>4803174307.7299995</v>
      </c>
      <c r="AB142" s="27"/>
    </row>
    <row r="143" spans="1:32" ht="30" customHeight="1" x14ac:dyDescent="0.25">
      <c r="A143" s="35"/>
      <c r="B143" s="50" t="s">
        <v>234</v>
      </c>
      <c r="C143" s="49">
        <f>V144</f>
        <v>0</v>
      </c>
      <c r="D143" s="300">
        <f>W144/1000000</f>
        <v>0</v>
      </c>
      <c r="G143" s="13"/>
      <c r="H143" s="13"/>
      <c r="I143" s="13"/>
      <c r="O143" s="109"/>
      <c r="P143" s="21"/>
      <c r="Q143" s="21"/>
      <c r="R143" s="21"/>
      <c r="S143" s="21"/>
      <c r="T143" s="309"/>
      <c r="U143" s="593" t="s">
        <v>166</v>
      </c>
      <c r="V143" s="594">
        <v>248</v>
      </c>
      <c r="W143" s="595">
        <v>2134758506.5599999</v>
      </c>
      <c r="AB143" s="27"/>
    </row>
    <row r="144" spans="1:32" ht="15" customHeight="1" x14ac:dyDescent="0.2">
      <c r="A144" s="35"/>
      <c r="B144" s="158" t="s">
        <v>7</v>
      </c>
      <c r="C144" s="100">
        <f>SUM(C141:C143)</f>
        <v>682</v>
      </c>
      <c r="D144" s="94">
        <f>SUM(D141:D143)</f>
        <v>6937.9328142899994</v>
      </c>
      <c r="G144" s="13"/>
      <c r="H144" s="13"/>
      <c r="I144" s="13"/>
      <c r="O144" s="109"/>
      <c r="P144" s="21"/>
      <c r="Q144" s="21"/>
      <c r="R144" s="21"/>
      <c r="S144" s="21"/>
      <c r="T144" s="309"/>
      <c r="U144" s="417" t="s">
        <v>165</v>
      </c>
      <c r="V144" s="418">
        <v>0</v>
      </c>
      <c r="W144" s="419">
        <v>0</v>
      </c>
      <c r="AB144" s="27"/>
    </row>
    <row r="145" spans="1:27" ht="15" customHeight="1" x14ac:dyDescent="0.2">
      <c r="A145" s="35"/>
      <c r="B145" s="50"/>
      <c r="C145" s="77"/>
      <c r="D145" s="4"/>
      <c r="G145" s="13"/>
      <c r="H145" s="13"/>
      <c r="I145" s="13"/>
      <c r="T145" s="316"/>
      <c r="U145" s="415" t="s">
        <v>7</v>
      </c>
      <c r="V145" s="418">
        <f>SUM(V142:V144)</f>
        <v>682</v>
      </c>
      <c r="W145" s="419">
        <f>SUM(W142:W144)</f>
        <v>6937932814.289999</v>
      </c>
    </row>
    <row r="146" spans="1:27" ht="15" customHeight="1" x14ac:dyDescent="0.2">
      <c r="A146" s="35"/>
      <c r="B146" s="637" t="s">
        <v>233</v>
      </c>
      <c r="C146" s="637"/>
      <c r="D146" s="637"/>
      <c r="G146" s="13"/>
      <c r="H146" s="13"/>
      <c r="I146" s="13"/>
      <c r="W146" s="306"/>
      <c r="Z146" s="20"/>
    </row>
    <row r="147" spans="1:27" ht="29.25" customHeight="1" x14ac:dyDescent="0.2">
      <c r="A147" s="35"/>
      <c r="B147" s="637"/>
      <c r="C147" s="637"/>
      <c r="D147" s="637"/>
      <c r="F147" s="113"/>
      <c r="G147" s="13"/>
      <c r="H147" s="13"/>
      <c r="I147" s="13"/>
      <c r="T147" s="317"/>
      <c r="X147" s="286"/>
      <c r="Z147" s="20"/>
    </row>
    <row r="148" spans="1:27" ht="18" customHeight="1" x14ac:dyDescent="0.2">
      <c r="A148" s="35"/>
      <c r="B148" s="637"/>
      <c r="C148" s="637"/>
      <c r="D148" s="637"/>
      <c r="G148" s="13"/>
      <c r="H148" s="13"/>
      <c r="I148" s="13"/>
      <c r="Z148" s="20"/>
    </row>
    <row r="149" spans="1:27" ht="18" customHeight="1" x14ac:dyDescent="0.2">
      <c r="A149" s="35"/>
      <c r="D149" s="11"/>
      <c r="G149" s="13"/>
      <c r="H149" s="13"/>
      <c r="I149" s="13"/>
      <c r="Z149" s="20"/>
    </row>
    <row r="150" spans="1:27" ht="18" customHeight="1" x14ac:dyDescent="0.2">
      <c r="A150" s="35"/>
      <c r="B150" s="9"/>
      <c r="C150" s="225"/>
      <c r="D150" s="109"/>
      <c r="H150" s="114"/>
      <c r="I150" s="111"/>
      <c r="Z150" s="20"/>
    </row>
    <row r="151" spans="1:27" ht="18" customHeight="1" x14ac:dyDescent="0.2">
      <c r="A151" s="35"/>
      <c r="B151" s="9"/>
      <c r="C151" s="50"/>
      <c r="D151" s="109"/>
      <c r="H151" s="114"/>
      <c r="I151" s="111"/>
      <c r="Z151" s="20"/>
    </row>
    <row r="152" spans="1:27" ht="18" customHeight="1" x14ac:dyDescent="0.2">
      <c r="A152" s="35"/>
      <c r="B152" s="9"/>
      <c r="C152" s="50"/>
      <c r="D152" s="109"/>
      <c r="H152" s="114"/>
      <c r="I152" s="111"/>
      <c r="Z152" s="20"/>
    </row>
    <row r="153" spans="1:27" ht="18" customHeight="1" x14ac:dyDescent="0.2">
      <c r="A153" s="35"/>
      <c r="B153" s="9"/>
      <c r="C153" s="50"/>
      <c r="D153" s="11"/>
      <c r="H153" s="114"/>
      <c r="I153" s="13"/>
      <c r="Z153" s="20"/>
    </row>
    <row r="154" spans="1:27" ht="26.25" customHeight="1" x14ac:dyDescent="0.2">
      <c r="A154" s="32"/>
      <c r="B154" s="651" t="s">
        <v>260</v>
      </c>
      <c r="C154" s="652"/>
      <c r="D154" s="652"/>
      <c r="I154" s="13"/>
      <c r="T154" s="327"/>
      <c r="U154" s="328"/>
      <c r="V154" s="329"/>
      <c r="W154" s="306"/>
    </row>
    <row r="155" spans="1:27" ht="15" customHeight="1" x14ac:dyDescent="0.2">
      <c r="A155" s="35"/>
      <c r="D155" s="17"/>
      <c r="I155" s="13"/>
      <c r="T155" s="327"/>
      <c r="U155" s="450" t="s">
        <v>59</v>
      </c>
      <c r="V155" s="451" t="s">
        <v>60</v>
      </c>
      <c r="W155" s="452" t="s">
        <v>45</v>
      </c>
    </row>
    <row r="156" spans="1:27" ht="15" customHeight="1" x14ac:dyDescent="0.2">
      <c r="A156" s="32"/>
      <c r="B156" s="252" t="s">
        <v>194</v>
      </c>
      <c r="C156" s="251" t="s">
        <v>4</v>
      </c>
      <c r="D156" s="253" t="s">
        <v>169</v>
      </c>
      <c r="F156" s="23"/>
      <c r="G156" s="23"/>
      <c r="I156" s="13"/>
      <c r="T156" s="309">
        <f>+C157/C161</f>
        <v>0.56304985337243407</v>
      </c>
      <c r="U156" s="544" t="s">
        <v>313</v>
      </c>
      <c r="V156">
        <v>384</v>
      </c>
      <c r="W156">
        <v>3832463205.9999995</v>
      </c>
    </row>
    <row r="157" spans="1:27" ht="30" customHeight="1" x14ac:dyDescent="0.2">
      <c r="A157" s="35"/>
      <c r="B157" s="101" t="s">
        <v>190</v>
      </c>
      <c r="C157" s="49">
        <f>+V156</f>
        <v>384</v>
      </c>
      <c r="D157" s="300">
        <f>W156/1000000</f>
        <v>3832.4632059999994</v>
      </c>
      <c r="F157" s="23"/>
      <c r="G157" s="23"/>
      <c r="I157" s="13"/>
      <c r="T157" s="309">
        <f>+C158/C161</f>
        <v>0.34897360703812319</v>
      </c>
      <c r="U157" s="544" t="s">
        <v>314</v>
      </c>
      <c r="V157">
        <v>238</v>
      </c>
      <c r="W157">
        <v>2458453297.2800002</v>
      </c>
    </row>
    <row r="158" spans="1:27" s="51" customFormat="1" ht="30" customHeight="1" x14ac:dyDescent="0.2">
      <c r="A158" s="52"/>
      <c r="B158" s="101" t="s">
        <v>191</v>
      </c>
      <c r="C158" s="49">
        <f>+V157</f>
        <v>238</v>
      </c>
      <c r="D158" s="300">
        <f>W157/1000000</f>
        <v>2458.4532972800002</v>
      </c>
      <c r="L158" s="467"/>
      <c r="P158" s="70"/>
      <c r="Q158" s="70"/>
      <c r="R158" s="70"/>
      <c r="S158" s="70"/>
      <c r="T158" s="309">
        <f>+C159/C161</f>
        <v>8.797653958944282E-2</v>
      </c>
      <c r="U158" s="544" t="s">
        <v>315</v>
      </c>
      <c r="V158">
        <v>60</v>
      </c>
      <c r="W158">
        <v>647016311.00999999</v>
      </c>
      <c r="X158" s="305"/>
      <c r="Y158" s="23"/>
      <c r="Z158" s="23"/>
      <c r="AA158" s="23"/>
    </row>
    <row r="159" spans="1:27" s="51" customFormat="1" ht="30" customHeight="1" x14ac:dyDescent="0.2">
      <c r="A159" s="52"/>
      <c r="B159" s="101" t="s">
        <v>189</v>
      </c>
      <c r="C159" s="49">
        <f>+V158</f>
        <v>60</v>
      </c>
      <c r="D159" s="300">
        <f>W158/1000000</f>
        <v>647.01631100999998</v>
      </c>
      <c r="L159" s="467"/>
      <c r="P159" s="70"/>
      <c r="Q159" s="70"/>
      <c r="R159" s="70"/>
      <c r="S159" s="70"/>
      <c r="T159" s="309">
        <f>+C160/C161</f>
        <v>0</v>
      </c>
      <c r="U159" s="332" t="s">
        <v>235</v>
      </c>
      <c r="V159" s="458">
        <v>0</v>
      </c>
      <c r="W159" s="334">
        <v>0</v>
      </c>
      <c r="X159" s="305"/>
      <c r="Y159" s="23"/>
      <c r="Z159" s="23"/>
      <c r="AA159" s="23"/>
    </row>
    <row r="160" spans="1:27" s="51" customFormat="1" ht="30" customHeight="1" x14ac:dyDescent="0.2">
      <c r="A160" s="52"/>
      <c r="B160" s="101" t="s">
        <v>235</v>
      </c>
      <c r="C160" s="49">
        <f>+V159</f>
        <v>0</v>
      </c>
      <c r="D160" s="300">
        <f>W159</f>
        <v>0</v>
      </c>
      <c r="L160" s="467"/>
      <c r="P160" s="70"/>
      <c r="Q160" s="70"/>
      <c r="R160" s="70"/>
      <c r="S160" s="70"/>
      <c r="T160" s="333">
        <f>SUM(T156:T159)</f>
        <v>1</v>
      </c>
      <c r="U160" s="455" t="s">
        <v>7</v>
      </c>
      <c r="V160" s="456">
        <f>SUM(V156:V159)</f>
        <v>682</v>
      </c>
      <c r="W160" s="457">
        <f>SUM(W156:W159)</f>
        <v>6937932814.29</v>
      </c>
      <c r="X160" s="305"/>
      <c r="Y160" s="23"/>
      <c r="Z160" s="23"/>
      <c r="AA160" s="23"/>
    </row>
    <row r="161" spans="1:31" s="51" customFormat="1" ht="15" customHeight="1" x14ac:dyDescent="0.2">
      <c r="A161" s="52"/>
      <c r="B161" s="254" t="s">
        <v>7</v>
      </c>
      <c r="C161" s="255">
        <f>SUM(C157:C160)</f>
        <v>682</v>
      </c>
      <c r="D161" s="256">
        <f>SUM(D157:D160)</f>
        <v>6937.9328142899994</v>
      </c>
      <c r="L161" s="467"/>
      <c r="P161" s="184"/>
      <c r="Q161" s="184"/>
      <c r="R161" s="184"/>
      <c r="S161" s="184"/>
      <c r="T161" s="334">
        <f>+D161-D398</f>
        <v>3593.5586647999999</v>
      </c>
      <c r="U161" s="453"/>
      <c r="V161" s="454"/>
      <c r="W161" s="449"/>
      <c r="X161" s="305"/>
      <c r="Y161" s="23"/>
      <c r="Z161" s="23"/>
      <c r="AA161" s="23"/>
    </row>
    <row r="162" spans="1:31" ht="15" customHeight="1" x14ac:dyDescent="0.2">
      <c r="A162" s="35"/>
      <c r="C162" s="83"/>
      <c r="D162" s="83"/>
      <c r="E162" s="83"/>
      <c r="F162" s="23"/>
      <c r="G162" s="23"/>
      <c r="I162" s="13"/>
      <c r="U162" s="328"/>
      <c r="V162" s="329"/>
      <c r="W162" s="306"/>
    </row>
    <row r="163" spans="1:31" ht="15" customHeight="1" x14ac:dyDescent="0.2">
      <c r="A163" s="35"/>
      <c r="B163" s="83"/>
      <c r="C163" s="83"/>
      <c r="D163" s="83"/>
      <c r="E163" s="83"/>
      <c r="F163" s="23"/>
      <c r="G163" s="23"/>
      <c r="I163" s="13"/>
      <c r="T163" s="327"/>
      <c r="U163" s="328"/>
      <c r="V163" s="329"/>
      <c r="W163" s="306"/>
    </row>
    <row r="164" spans="1:31" s="444" customFormat="1" ht="25.5" customHeight="1" x14ac:dyDescent="0.2">
      <c r="A164" s="442"/>
      <c r="B164" s="636" t="s">
        <v>337</v>
      </c>
      <c r="C164" s="636"/>
      <c r="D164" s="636"/>
      <c r="E164" s="443"/>
      <c r="F164" s="443"/>
      <c r="G164" s="443"/>
      <c r="H164" s="443"/>
      <c r="I164" s="443"/>
      <c r="L164" s="468"/>
      <c r="P164" s="445"/>
      <c r="Q164" s="445"/>
      <c r="R164" s="445"/>
      <c r="S164" s="445"/>
      <c r="T164" s="446"/>
      <c r="U164" s="440"/>
      <c r="V164" s="440"/>
      <c r="W164" s="440"/>
      <c r="X164" s="440"/>
    </row>
    <row r="165" spans="1:31" s="13" customFormat="1" ht="54" customHeight="1" x14ac:dyDescent="0.2">
      <c r="A165" s="437"/>
      <c r="B165" s="636" t="s">
        <v>233</v>
      </c>
      <c r="C165" s="636"/>
      <c r="D165" s="636"/>
      <c r="E165" s="302"/>
      <c r="F165" s="302"/>
      <c r="G165" s="302"/>
      <c r="H165" s="302"/>
      <c r="I165" s="302"/>
      <c r="J165" s="302"/>
      <c r="K165" s="302"/>
      <c r="L165" s="469"/>
      <c r="P165" s="438"/>
      <c r="Q165" s="438"/>
      <c r="R165" s="438"/>
      <c r="S165" s="438"/>
      <c r="T165" s="439"/>
      <c r="U165" s="441"/>
      <c r="V165" s="441"/>
      <c r="W165" s="448"/>
      <c r="X165" s="441"/>
    </row>
    <row r="166" spans="1:31" ht="23.25" customHeight="1" x14ac:dyDescent="0.2">
      <c r="A166" s="35"/>
      <c r="B166" s="447"/>
      <c r="C166" s="447"/>
      <c r="D166" s="447"/>
      <c r="E166" s="447"/>
      <c r="F166" s="83"/>
      <c r="G166" s="302"/>
      <c r="H166" s="302"/>
      <c r="I166" s="302"/>
      <c r="J166" s="302"/>
      <c r="K166" s="302"/>
      <c r="L166" s="469"/>
      <c r="T166" s="327"/>
      <c r="U166" s="322"/>
      <c r="V166" s="322"/>
      <c r="W166" s="335"/>
    </row>
    <row r="167" spans="1:31" ht="26.25" customHeight="1" x14ac:dyDescent="0.2">
      <c r="A167" s="32"/>
      <c r="B167" s="631" t="s">
        <v>261</v>
      </c>
      <c r="C167" s="631"/>
      <c r="D167" s="631"/>
      <c r="I167" s="17"/>
      <c r="T167" s="327"/>
      <c r="U167" s="336"/>
      <c r="V167" s="336"/>
      <c r="W167" s="336"/>
    </row>
    <row r="168" spans="1:31" ht="15" customHeight="1" x14ac:dyDescent="0.2">
      <c r="A168" s="35"/>
      <c r="D168" s="17"/>
      <c r="I168" s="17"/>
      <c r="T168" s="327"/>
      <c r="U168" s="336"/>
      <c r="V168" s="336"/>
      <c r="W168" s="336"/>
    </row>
    <row r="169" spans="1:31" ht="32.25" customHeight="1" x14ac:dyDescent="0.2">
      <c r="A169" s="35"/>
      <c r="B169" s="459" t="s">
        <v>211</v>
      </c>
      <c r="C169" s="624" t="s">
        <v>190</v>
      </c>
      <c r="D169" s="624"/>
      <c r="E169" s="624" t="s">
        <v>191</v>
      </c>
      <c r="F169" s="624"/>
      <c r="G169" s="624" t="s">
        <v>189</v>
      </c>
      <c r="H169" s="624"/>
      <c r="I169" s="624" t="s">
        <v>193</v>
      </c>
      <c r="J169" s="624"/>
      <c r="K169" s="624" t="s">
        <v>7</v>
      </c>
      <c r="L169" s="624"/>
      <c r="T169" s="337"/>
      <c r="U169" s="642"/>
      <c r="V169" s="642"/>
      <c r="W169" s="642"/>
      <c r="X169" s="642"/>
      <c r="Y169" s="640"/>
      <c r="Z169" s="640"/>
      <c r="AA169" s="640"/>
      <c r="AB169" s="640"/>
      <c r="AC169" s="641"/>
      <c r="AD169" s="641"/>
    </row>
    <row r="170" spans="1:31" ht="15" customHeight="1" x14ac:dyDescent="0.2">
      <c r="A170" s="35"/>
      <c r="B170" s="460" t="s">
        <v>20</v>
      </c>
      <c r="C170" s="460" t="s">
        <v>60</v>
      </c>
      <c r="D170" s="461" t="s">
        <v>45</v>
      </c>
      <c r="E170" s="460" t="s">
        <v>60</v>
      </c>
      <c r="F170" s="461" t="s">
        <v>45</v>
      </c>
      <c r="G170" s="460" t="s">
        <v>60</v>
      </c>
      <c r="H170" s="461" t="s">
        <v>45</v>
      </c>
      <c r="I170" s="460" t="s">
        <v>60</v>
      </c>
      <c r="J170" s="461" t="s">
        <v>45</v>
      </c>
      <c r="K170" s="462" t="s">
        <v>60</v>
      </c>
      <c r="L170" s="470" t="s">
        <v>45</v>
      </c>
      <c r="T170" s="338"/>
      <c r="U170" s="338"/>
      <c r="V170" s="339"/>
      <c r="W170" s="338"/>
      <c r="X170" s="339"/>
      <c r="Y170" s="229"/>
      <c r="Z170" s="230"/>
      <c r="AA170" s="229"/>
      <c r="AB170" s="230"/>
      <c r="AC170" s="231"/>
      <c r="AD170" s="232"/>
    </row>
    <row r="171" spans="1:31" s="57" customFormat="1" ht="31.5" customHeight="1" x14ac:dyDescent="0.2">
      <c r="A171" s="66"/>
      <c r="B171" s="244" t="s">
        <v>212</v>
      </c>
      <c r="C171" s="245">
        <v>5</v>
      </c>
      <c r="D171" s="246">
        <v>33.575000000000003</v>
      </c>
      <c r="E171" s="247">
        <v>29</v>
      </c>
      <c r="F171" s="248">
        <v>189.05</v>
      </c>
      <c r="G171" s="247">
        <v>7</v>
      </c>
      <c r="H171" s="248">
        <v>48.183</v>
      </c>
      <c r="I171" s="247">
        <v>0</v>
      </c>
      <c r="J171" s="249">
        <v>0</v>
      </c>
      <c r="K171" s="247">
        <v>41</v>
      </c>
      <c r="L171" s="248">
        <f>D171+F171+H171</f>
        <v>270.80799999999999</v>
      </c>
      <c r="P171" s="116"/>
      <c r="Q171" s="116"/>
      <c r="R171" s="116"/>
      <c r="S171" s="116"/>
      <c r="T171" s="340"/>
      <c r="U171" s="341"/>
      <c r="V171" s="342"/>
      <c r="W171" s="341"/>
      <c r="X171" s="342"/>
      <c r="Y171" s="233"/>
      <c r="Z171" s="234"/>
      <c r="AA171" s="233"/>
      <c r="AB171" s="235"/>
      <c r="AC171" s="235"/>
      <c r="AD171" s="91"/>
      <c r="AE171" s="91"/>
    </row>
    <row r="172" spans="1:31" s="57" customFormat="1" ht="25.5" x14ac:dyDescent="0.2">
      <c r="A172" s="66"/>
      <c r="B172" s="244" t="s">
        <v>213</v>
      </c>
      <c r="C172" s="245">
        <v>67</v>
      </c>
      <c r="D172" s="246">
        <v>563.31732090000003</v>
      </c>
      <c r="E172" s="247">
        <v>35</v>
      </c>
      <c r="F172" s="248">
        <v>364.11571837999992</v>
      </c>
      <c r="G172" s="247">
        <v>4</v>
      </c>
      <c r="H172" s="248">
        <v>67.571852190000001</v>
      </c>
      <c r="I172" s="247">
        <v>0</v>
      </c>
      <c r="J172" s="249">
        <v>0</v>
      </c>
      <c r="K172" s="247">
        <v>106</v>
      </c>
      <c r="L172" s="248">
        <f t="shared" ref="L172:L179" si="10">D172+F172+H172</f>
        <v>995.00489146999996</v>
      </c>
      <c r="P172" s="116"/>
      <c r="Q172" s="116"/>
      <c r="R172" s="116"/>
      <c r="S172" s="116"/>
      <c r="T172" s="340"/>
      <c r="U172" s="341"/>
      <c r="V172" s="342"/>
      <c r="W172" s="341"/>
      <c r="X172" s="342"/>
      <c r="Y172" s="233"/>
      <c r="Z172" s="234"/>
      <c r="AA172" s="233"/>
      <c r="AB172" s="235"/>
      <c r="AC172" s="235"/>
      <c r="AD172" s="91"/>
      <c r="AE172" s="91"/>
    </row>
    <row r="173" spans="1:31" s="57" customFormat="1" ht="51" x14ac:dyDescent="0.2">
      <c r="A173" s="66"/>
      <c r="B173" s="244" t="s">
        <v>281</v>
      </c>
      <c r="C173" s="245">
        <v>0</v>
      </c>
      <c r="D173" s="246">
        <v>0</v>
      </c>
      <c r="E173" s="247">
        <v>0</v>
      </c>
      <c r="F173" s="248">
        <v>0</v>
      </c>
      <c r="G173" s="247">
        <v>0</v>
      </c>
      <c r="H173" s="248">
        <v>0</v>
      </c>
      <c r="I173" s="247">
        <v>0</v>
      </c>
      <c r="J173" s="249">
        <v>0</v>
      </c>
      <c r="K173" s="247">
        <v>0</v>
      </c>
      <c r="L173" s="248">
        <f t="shared" si="10"/>
        <v>0</v>
      </c>
      <c r="N173" s="218"/>
      <c r="P173" s="116"/>
      <c r="Q173" s="116"/>
      <c r="R173" s="116"/>
      <c r="S173" s="116"/>
      <c r="T173" s="340"/>
      <c r="U173" s="341"/>
      <c r="V173" s="342"/>
      <c r="W173" s="341"/>
      <c r="X173" s="342"/>
      <c r="Y173" s="233"/>
      <c r="Z173" s="234"/>
      <c r="AA173" s="233"/>
      <c r="AB173" s="235"/>
      <c r="AC173" s="235"/>
      <c r="AD173" s="91"/>
      <c r="AE173" s="91"/>
    </row>
    <row r="174" spans="1:31" s="57" customFormat="1" ht="25.5" x14ac:dyDescent="0.2">
      <c r="A174" s="66"/>
      <c r="B174" s="244" t="s">
        <v>214</v>
      </c>
      <c r="C174" s="245">
        <v>86</v>
      </c>
      <c r="D174" s="246">
        <v>1631.3171477799999</v>
      </c>
      <c r="E174" s="247">
        <v>40</v>
      </c>
      <c r="F174" s="248">
        <v>921.0075789</v>
      </c>
      <c r="G174" s="247">
        <v>2</v>
      </c>
      <c r="H174" s="248">
        <v>57.863458819999998</v>
      </c>
      <c r="I174" s="247">
        <v>0</v>
      </c>
      <c r="J174" s="249">
        <v>0</v>
      </c>
      <c r="K174" s="247">
        <v>128</v>
      </c>
      <c r="L174" s="248">
        <f t="shared" si="10"/>
        <v>2610.1881854999997</v>
      </c>
      <c r="P174" s="116"/>
      <c r="Q174" s="116"/>
      <c r="R174" s="116"/>
      <c r="S174" s="116"/>
      <c r="T174" s="340"/>
      <c r="U174" s="341"/>
      <c r="V174" s="342"/>
      <c r="W174" s="341"/>
      <c r="X174" s="342"/>
      <c r="Y174" s="233"/>
      <c r="Z174" s="234"/>
      <c r="AA174" s="233"/>
      <c r="AB174" s="235"/>
      <c r="AC174" s="235"/>
      <c r="AD174" s="91"/>
      <c r="AE174" s="91"/>
    </row>
    <row r="175" spans="1:31" s="57" customFormat="1" ht="22.5" customHeight="1" x14ac:dyDescent="0.2">
      <c r="A175" s="66"/>
      <c r="B175" s="244" t="s">
        <v>215</v>
      </c>
      <c r="C175" s="245">
        <v>220</v>
      </c>
      <c r="D175" s="246">
        <v>1547.7207373199999</v>
      </c>
      <c r="E175" s="247">
        <v>131</v>
      </c>
      <c r="F175" s="248">
        <v>959.46</v>
      </c>
      <c r="G175" s="247">
        <v>46</v>
      </c>
      <c r="H175" s="248">
        <v>466.298</v>
      </c>
      <c r="I175" s="247">
        <v>0</v>
      </c>
      <c r="J175" s="249">
        <v>0</v>
      </c>
      <c r="K175" s="247">
        <v>397</v>
      </c>
      <c r="L175" s="248">
        <f t="shared" si="10"/>
        <v>2973.4787373199997</v>
      </c>
      <c r="P175" s="116"/>
      <c r="Q175" s="116"/>
      <c r="R175" s="116"/>
      <c r="S175" s="116"/>
      <c r="T175" s="340"/>
      <c r="U175" s="341"/>
      <c r="V175" s="342"/>
      <c r="W175" s="341"/>
      <c r="X175" s="342"/>
      <c r="Y175" s="233"/>
      <c r="Z175" s="234"/>
      <c r="AA175" s="233"/>
      <c r="AB175" s="235"/>
      <c r="AC175" s="235"/>
      <c r="AD175" s="91"/>
      <c r="AE175" s="91"/>
    </row>
    <row r="176" spans="1:31" s="57" customFormat="1" ht="38.25" x14ac:dyDescent="0.2">
      <c r="A176" s="66"/>
      <c r="B176" s="244" t="s">
        <v>216</v>
      </c>
      <c r="C176" s="245">
        <v>1</v>
      </c>
      <c r="D176" s="246">
        <v>6.8330000000000002</v>
      </c>
      <c r="E176" s="247">
        <v>0</v>
      </c>
      <c r="F176" s="248">
        <v>0</v>
      </c>
      <c r="G176" s="247">
        <v>0</v>
      </c>
      <c r="H176" s="248">
        <v>0</v>
      </c>
      <c r="I176" s="247">
        <v>0</v>
      </c>
      <c r="J176" s="249">
        <v>0</v>
      </c>
      <c r="K176" s="247">
        <v>1</v>
      </c>
      <c r="L176" s="248">
        <f>D176+F176+H176</f>
        <v>6.8330000000000002</v>
      </c>
      <c r="N176" s="218"/>
      <c r="P176" s="116"/>
      <c r="Q176" s="116"/>
      <c r="R176" s="116"/>
      <c r="S176" s="116"/>
      <c r="T176" s="340"/>
      <c r="U176" s="341"/>
      <c r="V176" s="342"/>
      <c r="W176" s="341"/>
      <c r="X176" s="342"/>
      <c r="Y176" s="233"/>
      <c r="Z176" s="234"/>
      <c r="AA176" s="233"/>
      <c r="AB176" s="235"/>
      <c r="AC176" s="235"/>
      <c r="AD176" s="91"/>
      <c r="AE176" s="91"/>
    </row>
    <row r="177" spans="1:31" s="57" customFormat="1" ht="38.25" x14ac:dyDescent="0.2">
      <c r="A177" s="66"/>
      <c r="B177" s="244" t="s">
        <v>217</v>
      </c>
      <c r="C177" s="245">
        <v>5</v>
      </c>
      <c r="D177" s="246">
        <v>49.7</v>
      </c>
      <c r="E177" s="245">
        <v>3</v>
      </c>
      <c r="F177" s="248">
        <v>24.82</v>
      </c>
      <c r="G177" s="247">
        <v>1</v>
      </c>
      <c r="H177" s="246">
        <v>7.1</v>
      </c>
      <c r="I177" s="247">
        <v>0</v>
      </c>
      <c r="J177" s="249">
        <v>0</v>
      </c>
      <c r="K177" s="247">
        <v>9</v>
      </c>
      <c r="L177" s="248">
        <f t="shared" si="10"/>
        <v>81.62</v>
      </c>
      <c r="N177" s="218"/>
      <c r="P177" s="116"/>
      <c r="Q177" s="116"/>
      <c r="R177" s="116"/>
      <c r="S177" s="116"/>
      <c r="T177" s="340"/>
      <c r="U177" s="341"/>
      <c r="V177" s="342"/>
      <c r="W177" s="341"/>
      <c r="X177" s="342"/>
      <c r="Y177" s="233"/>
      <c r="Z177" s="234"/>
      <c r="AA177" s="233"/>
      <c r="AB177" s="235"/>
      <c r="AC177" s="235"/>
      <c r="AD177" s="91"/>
      <c r="AE177" s="91"/>
    </row>
    <row r="178" spans="1:31" s="57" customFormat="1" ht="38.25" x14ac:dyDescent="0.2">
      <c r="A178" s="66"/>
      <c r="B178" s="244" t="s">
        <v>321</v>
      </c>
      <c r="C178" s="277">
        <v>0</v>
      </c>
      <c r="D178" s="278">
        <v>0</v>
      </c>
      <c r="E178" s="277">
        <v>0</v>
      </c>
      <c r="F178" s="248">
        <v>0</v>
      </c>
      <c r="G178" s="247">
        <v>0</v>
      </c>
      <c r="H178" s="278">
        <v>0</v>
      </c>
      <c r="I178" s="247">
        <v>0</v>
      </c>
      <c r="J178" s="249">
        <v>0</v>
      </c>
      <c r="K178" s="247">
        <v>0</v>
      </c>
      <c r="L178" s="248">
        <f t="shared" si="10"/>
        <v>0</v>
      </c>
      <c r="N178" s="218"/>
      <c r="P178" s="116"/>
      <c r="Q178" s="116"/>
      <c r="R178" s="116"/>
      <c r="S178" s="116"/>
      <c r="T178" s="340"/>
      <c r="U178" s="341"/>
      <c r="V178" s="342"/>
      <c r="W178" s="341"/>
      <c r="X178" s="342"/>
      <c r="Y178" s="233"/>
      <c r="Z178" s="234"/>
      <c r="AA178" s="233"/>
      <c r="AB178" s="235"/>
      <c r="AC178" s="235"/>
      <c r="AD178" s="91"/>
      <c r="AE178" s="91"/>
    </row>
    <row r="179" spans="1:31" s="57" customFormat="1" ht="21" customHeight="1" x14ac:dyDescent="0.2">
      <c r="A179" s="66"/>
      <c r="B179" s="244" t="s">
        <v>282</v>
      </c>
      <c r="C179" s="247">
        <v>0</v>
      </c>
      <c r="D179" s="248">
        <v>0</v>
      </c>
      <c r="E179" s="247">
        <v>0</v>
      </c>
      <c r="F179" s="248">
        <v>0</v>
      </c>
      <c r="G179" s="247">
        <v>0</v>
      </c>
      <c r="H179" s="248">
        <v>0</v>
      </c>
      <c r="I179" s="247">
        <v>0</v>
      </c>
      <c r="J179" s="249">
        <v>0</v>
      </c>
      <c r="K179" s="247">
        <v>0</v>
      </c>
      <c r="L179" s="248">
        <f t="shared" si="10"/>
        <v>0</v>
      </c>
      <c r="P179" s="116"/>
      <c r="Q179" s="116"/>
      <c r="R179" s="116"/>
      <c r="S179" s="116"/>
      <c r="T179" s="340"/>
      <c r="U179" s="341"/>
      <c r="V179" s="342"/>
      <c r="W179" s="341"/>
      <c r="X179" s="342"/>
      <c r="Y179" s="233"/>
      <c r="Z179" s="234"/>
      <c r="AA179" s="233"/>
      <c r="AB179" s="234"/>
      <c r="AC179" s="235"/>
      <c r="AD179" s="91"/>
      <c r="AE179" s="91"/>
    </row>
    <row r="180" spans="1:31" s="57" customFormat="1" ht="22.5" customHeight="1" x14ac:dyDescent="0.2">
      <c r="A180" s="66"/>
      <c r="B180" s="210" t="s">
        <v>280</v>
      </c>
      <c r="C180" s="211">
        <f t="shared" ref="C180:L180" si="11">SUM(C171:C179)</f>
        <v>384</v>
      </c>
      <c r="D180" s="212">
        <f t="shared" si="11"/>
        <v>3832.4632059999999</v>
      </c>
      <c r="E180" s="211">
        <f t="shared" si="11"/>
        <v>238</v>
      </c>
      <c r="F180" s="212">
        <f t="shared" si="11"/>
        <v>2458.4532972800002</v>
      </c>
      <c r="G180" s="211">
        <f t="shared" si="11"/>
        <v>60</v>
      </c>
      <c r="H180" s="212">
        <f t="shared" si="11"/>
        <v>647.01631101000009</v>
      </c>
      <c r="I180" s="211">
        <f t="shared" si="11"/>
        <v>0</v>
      </c>
      <c r="J180" s="213">
        <f t="shared" si="11"/>
        <v>0</v>
      </c>
      <c r="K180" s="264">
        <f>SUM(K171:K179)</f>
        <v>682</v>
      </c>
      <c r="L180" s="213">
        <f t="shared" si="11"/>
        <v>6937.9328142899994</v>
      </c>
      <c r="P180" s="116"/>
      <c r="Q180" s="116"/>
      <c r="R180" s="116"/>
      <c r="S180" s="116"/>
      <c r="T180" s="343"/>
      <c r="U180" s="344"/>
      <c r="V180" s="345"/>
      <c r="W180" s="344"/>
      <c r="X180" s="345"/>
      <c r="Y180" s="236"/>
      <c r="Z180" s="237"/>
      <c r="AA180" s="236"/>
      <c r="AB180" s="237"/>
      <c r="AC180" s="238"/>
      <c r="AD180" s="91"/>
      <c r="AE180" s="91"/>
    </row>
    <row r="181" spans="1:31" ht="18" hidden="1" customHeight="1" x14ac:dyDescent="0.2">
      <c r="A181" s="35"/>
      <c r="B181" s="9"/>
      <c r="C181" s="50"/>
      <c r="D181" s="11"/>
      <c r="H181" s="114"/>
      <c r="I181" s="111"/>
      <c r="Z181" s="20"/>
    </row>
    <row r="182" spans="1:31" ht="18" customHeight="1" x14ac:dyDescent="0.2">
      <c r="A182" s="35"/>
      <c r="B182" s="9"/>
      <c r="C182" s="55"/>
      <c r="D182" s="140"/>
      <c r="E182" s="117"/>
      <c r="G182" s="208"/>
      <c r="H182" s="114"/>
      <c r="I182" s="111"/>
      <c r="Z182" s="20"/>
      <c r="AC182" s="117"/>
    </row>
    <row r="183" spans="1:31" ht="26.25" customHeight="1" x14ac:dyDescent="0.2">
      <c r="A183" s="32"/>
      <c r="B183" s="632" t="s">
        <v>284</v>
      </c>
      <c r="C183" s="632"/>
      <c r="D183" s="632"/>
      <c r="F183" s="632" t="s">
        <v>250</v>
      </c>
      <c r="G183" s="632"/>
      <c r="H183" s="632"/>
      <c r="I183" s="632"/>
      <c r="J183" s="117"/>
      <c r="K183" s="117"/>
      <c r="Z183" s="20"/>
    </row>
    <row r="184" spans="1:31" ht="10.5" customHeight="1" x14ac:dyDescent="0.2">
      <c r="A184" s="32"/>
      <c r="B184" s="33"/>
      <c r="C184" s="40"/>
      <c r="F184" s="33"/>
      <c r="G184" s="40"/>
      <c r="I184" s="65"/>
      <c r="J184" s="117"/>
      <c r="K184" s="117"/>
      <c r="Z184" s="20"/>
    </row>
    <row r="185" spans="1:31" ht="25.5" x14ac:dyDescent="0.2">
      <c r="A185" s="35"/>
      <c r="B185" s="270" t="s">
        <v>29</v>
      </c>
      <c r="C185" s="271" t="s">
        <v>4</v>
      </c>
      <c r="D185" s="463" t="s">
        <v>169</v>
      </c>
      <c r="F185" s="270" t="s">
        <v>29</v>
      </c>
      <c r="G185" s="268" t="s">
        <v>251</v>
      </c>
      <c r="H185" s="269" t="s">
        <v>252</v>
      </c>
      <c r="I185" s="65"/>
      <c r="J185" s="214"/>
      <c r="K185" s="117"/>
      <c r="Z185" s="20"/>
    </row>
    <row r="186" spans="1:31" ht="21" customHeight="1" x14ac:dyDescent="0.25">
      <c r="A186" s="35"/>
      <c r="B186" s="50" t="s">
        <v>61</v>
      </c>
      <c r="C186" s="49">
        <v>0</v>
      </c>
      <c r="D186" s="300">
        <v>0</v>
      </c>
      <c r="F186" s="50" t="s">
        <v>61</v>
      </c>
      <c r="G186" s="49">
        <v>10</v>
      </c>
      <c r="H186" s="49">
        <v>0</v>
      </c>
      <c r="I186" s="65"/>
      <c r="J186" s="117"/>
      <c r="U186" s="591" t="s">
        <v>29</v>
      </c>
      <c r="V186" s="591" t="s">
        <v>6</v>
      </c>
      <c r="W186" s="591" t="s">
        <v>45</v>
      </c>
      <c r="Z186" s="20"/>
    </row>
    <row r="187" spans="1:31" ht="21" hidden="1" customHeight="1" x14ac:dyDescent="0.2">
      <c r="A187" s="35"/>
      <c r="B187" s="50" t="s">
        <v>34</v>
      </c>
      <c r="C187" s="49">
        <v>0</v>
      </c>
      <c r="D187" s="300">
        <v>0</v>
      </c>
      <c r="F187" s="50" t="s">
        <v>34</v>
      </c>
      <c r="G187" s="49">
        <v>0</v>
      </c>
      <c r="H187" s="49">
        <v>0</v>
      </c>
      <c r="I187" s="65"/>
      <c r="Z187" s="20"/>
    </row>
    <row r="188" spans="1:31" ht="21" hidden="1" customHeight="1" x14ac:dyDescent="0.2">
      <c r="A188" s="35"/>
      <c r="B188" s="50" t="s">
        <v>35</v>
      </c>
      <c r="C188" s="49">
        <v>0</v>
      </c>
      <c r="D188" s="300">
        <v>0</v>
      </c>
      <c r="F188" s="50" t="s">
        <v>35</v>
      </c>
      <c r="G188" s="49">
        <v>0</v>
      </c>
      <c r="H188" s="49">
        <v>0</v>
      </c>
      <c r="I188" s="65"/>
      <c r="Z188" s="20"/>
    </row>
    <row r="189" spans="1:31" ht="21" hidden="1" customHeight="1" x14ac:dyDescent="0.2">
      <c r="A189" s="35"/>
      <c r="B189" s="50" t="s">
        <v>36</v>
      </c>
      <c r="C189" s="49">
        <v>0</v>
      </c>
      <c r="D189" s="300">
        <v>0</v>
      </c>
      <c r="F189" s="50" t="s">
        <v>36</v>
      </c>
      <c r="G189" s="49">
        <v>0</v>
      </c>
      <c r="H189" s="49">
        <v>0</v>
      </c>
      <c r="I189" s="65"/>
      <c r="Z189" s="20"/>
    </row>
    <row r="190" spans="1:31" ht="21" hidden="1" customHeight="1" x14ac:dyDescent="0.2">
      <c r="A190" s="35"/>
      <c r="B190" s="50" t="s">
        <v>37</v>
      </c>
      <c r="C190" s="49">
        <v>0</v>
      </c>
      <c r="D190" s="300">
        <v>0</v>
      </c>
      <c r="F190" s="50" t="s">
        <v>37</v>
      </c>
      <c r="G190" s="49">
        <v>0</v>
      </c>
      <c r="H190" s="49">
        <v>0</v>
      </c>
      <c r="I190" s="65"/>
      <c r="Z190" s="20"/>
    </row>
    <row r="191" spans="1:31" ht="21" hidden="1" customHeight="1" x14ac:dyDescent="0.2">
      <c r="A191" s="35"/>
      <c r="B191" s="50" t="s">
        <v>33</v>
      </c>
      <c r="C191" s="49">
        <v>0</v>
      </c>
      <c r="D191" s="300">
        <v>0</v>
      </c>
      <c r="F191" s="50" t="s">
        <v>33</v>
      </c>
      <c r="G191" s="49">
        <v>0</v>
      </c>
      <c r="H191" s="49">
        <v>0</v>
      </c>
      <c r="I191" s="65"/>
      <c r="Z191" s="20"/>
    </row>
    <row r="192" spans="1:31" ht="21" hidden="1" customHeight="1" x14ac:dyDescent="0.2">
      <c r="A192" s="35"/>
      <c r="B192" s="50" t="s">
        <v>38</v>
      </c>
      <c r="C192" s="49">
        <v>0</v>
      </c>
      <c r="D192" s="300">
        <v>0</v>
      </c>
      <c r="F192" s="50" t="s">
        <v>38</v>
      </c>
      <c r="G192" s="49">
        <v>0</v>
      </c>
      <c r="H192" s="49">
        <v>0</v>
      </c>
      <c r="I192" s="65"/>
      <c r="Z192" s="20"/>
    </row>
    <row r="193" spans="1:37" ht="21" hidden="1" customHeight="1" x14ac:dyDescent="0.25">
      <c r="A193" s="35"/>
      <c r="B193" s="50" t="s">
        <v>39</v>
      </c>
      <c r="C193" s="49">
        <v>0</v>
      </c>
      <c r="D193" s="300">
        <v>0</v>
      </c>
      <c r="F193" s="50" t="s">
        <v>39</v>
      </c>
      <c r="G193" s="49">
        <v>0</v>
      </c>
      <c r="H193" s="49">
        <v>0</v>
      </c>
      <c r="I193" s="65"/>
      <c r="U193" s="596" t="s">
        <v>29</v>
      </c>
      <c r="V193" s="596" t="s">
        <v>6</v>
      </c>
      <c r="W193" s="596" t="s">
        <v>45</v>
      </c>
      <c r="Z193" s="20"/>
    </row>
    <row r="194" spans="1:37" ht="21" hidden="1" customHeight="1" x14ac:dyDescent="0.25">
      <c r="A194" s="35"/>
      <c r="B194" s="50" t="s">
        <v>43</v>
      </c>
      <c r="C194" s="163">
        <v>0</v>
      </c>
      <c r="D194" s="68">
        <v>0</v>
      </c>
      <c r="F194" s="50" t="s">
        <v>43</v>
      </c>
      <c r="G194" s="49">
        <v>0</v>
      </c>
      <c r="H194" s="49">
        <v>0</v>
      </c>
      <c r="I194" s="65"/>
      <c r="U194" s="597" t="s">
        <v>348</v>
      </c>
      <c r="V194" s="598">
        <v>1</v>
      </c>
      <c r="W194" s="598">
        <v>3283000</v>
      </c>
      <c r="Z194" s="20"/>
    </row>
    <row r="195" spans="1:37" ht="21" hidden="1" customHeight="1" x14ac:dyDescent="0.2">
      <c r="A195" s="35"/>
      <c r="B195" s="50" t="s">
        <v>41</v>
      </c>
      <c r="C195" s="163">
        <f t="shared" ref="C195" si="12">V195</f>
        <v>0</v>
      </c>
      <c r="D195" s="68">
        <v>0</v>
      </c>
      <c r="F195" s="50" t="s">
        <v>41</v>
      </c>
      <c r="G195" s="49">
        <v>0</v>
      </c>
      <c r="H195" s="49">
        <v>0</v>
      </c>
      <c r="I195" s="65"/>
      <c r="J195" s="217"/>
      <c r="Z195" s="20"/>
    </row>
    <row r="196" spans="1:37" ht="21" hidden="1" customHeight="1" x14ac:dyDescent="0.25">
      <c r="A196" s="35"/>
      <c r="B196" s="50" t="s">
        <v>42</v>
      </c>
      <c r="C196" s="163">
        <v>0</v>
      </c>
      <c r="D196" s="68">
        <v>0</v>
      </c>
      <c r="F196" s="50" t="s">
        <v>42</v>
      </c>
      <c r="G196" s="49">
        <v>0</v>
      </c>
      <c r="H196" s="49">
        <v>0</v>
      </c>
      <c r="I196" s="65"/>
      <c r="U196" s="597" t="s">
        <v>350</v>
      </c>
      <c r="V196" s="598">
        <v>2</v>
      </c>
      <c r="W196" s="598">
        <v>11371000</v>
      </c>
      <c r="Z196" s="20"/>
    </row>
    <row r="197" spans="1:37" ht="21" hidden="1" customHeight="1" x14ac:dyDescent="0.25">
      <c r="A197" s="35"/>
      <c r="B197" s="50" t="s">
        <v>62</v>
      </c>
      <c r="C197" s="163">
        <v>0</v>
      </c>
      <c r="D197" s="68">
        <v>0</v>
      </c>
      <c r="F197" s="50" t="s">
        <v>62</v>
      </c>
      <c r="G197" s="49">
        <v>0</v>
      </c>
      <c r="H197" s="49">
        <v>0</v>
      </c>
      <c r="I197" s="65"/>
      <c r="J197" s="26"/>
      <c r="K197" s="26"/>
      <c r="L197" s="471"/>
      <c r="M197" s="26"/>
      <c r="N197" s="26"/>
      <c r="U197" s="597" t="s">
        <v>351</v>
      </c>
      <c r="V197" s="598">
        <v>1</v>
      </c>
      <c r="W197" s="598">
        <v>5045000</v>
      </c>
      <c r="Z197" s="20"/>
    </row>
    <row r="198" spans="1:37" x14ac:dyDescent="0.2">
      <c r="A198" s="35"/>
      <c r="B198" s="270" t="s">
        <v>31</v>
      </c>
      <c r="C198" s="268">
        <f>SUM(C186:C197)</f>
        <v>0</v>
      </c>
      <c r="D198" s="272">
        <f>SUM(D186:D197)</f>
        <v>0</v>
      </c>
      <c r="F198" s="270" t="s">
        <v>31</v>
      </c>
      <c r="G198" s="268">
        <f>SUM(G186:G197)</f>
        <v>10</v>
      </c>
      <c r="H198" s="268">
        <f>SUM(H186:H197)</f>
        <v>0</v>
      </c>
      <c r="I198" s="65"/>
      <c r="J198" s="117"/>
      <c r="K198" s="217"/>
      <c r="W198" s="285">
        <f>SUM(W194:W197)</f>
        <v>19699000</v>
      </c>
      <c r="Z198" s="20"/>
    </row>
    <row r="199" spans="1:37" ht="18" hidden="1" customHeight="1" x14ac:dyDescent="0.2">
      <c r="A199" s="35"/>
      <c r="G199" s="65"/>
      <c r="H199" s="65"/>
      <c r="I199" s="65"/>
      <c r="Z199" s="20"/>
    </row>
    <row r="200" spans="1:37" ht="18" hidden="1" customHeight="1" x14ac:dyDescent="0.2">
      <c r="A200" s="35"/>
      <c r="G200" s="65"/>
      <c r="H200" s="65"/>
      <c r="I200" s="65"/>
      <c r="Z200" s="20"/>
    </row>
    <row r="201" spans="1:37" ht="18" hidden="1" customHeight="1" x14ac:dyDescent="0.2">
      <c r="A201" s="35"/>
      <c r="B201" s="9"/>
      <c r="C201" s="50"/>
      <c r="D201" s="11"/>
      <c r="G201" s="65"/>
      <c r="H201" s="65"/>
      <c r="I201" s="65"/>
      <c r="Z201" s="20"/>
    </row>
    <row r="202" spans="1:37" ht="18" customHeight="1" x14ac:dyDescent="0.2">
      <c r="A202" s="35"/>
      <c r="B202" s="9"/>
      <c r="C202" s="50"/>
      <c r="D202" s="11"/>
      <c r="G202" s="65"/>
      <c r="H202" s="65"/>
      <c r="I202" s="65"/>
      <c r="Z202" s="20"/>
    </row>
    <row r="203" spans="1:37" ht="26.25" customHeight="1" x14ac:dyDescent="0.2">
      <c r="A203" s="32"/>
      <c r="B203" s="632" t="s">
        <v>388</v>
      </c>
      <c r="C203" s="632"/>
      <c r="D203" s="632"/>
      <c r="I203" s="65"/>
      <c r="J203" s="109"/>
      <c r="K203" s="217"/>
      <c r="Z203" s="20"/>
    </row>
    <row r="204" spans="1:37" ht="18" customHeight="1" x14ac:dyDescent="0.2">
      <c r="A204" s="32"/>
      <c r="B204" s="33"/>
      <c r="C204" s="49"/>
      <c r="D204" s="47"/>
      <c r="I204" s="63"/>
      <c r="U204" s="346"/>
    </row>
    <row r="205" spans="1:37" ht="15" customHeight="1" x14ac:dyDescent="0.2">
      <c r="A205" s="35"/>
      <c r="B205" s="47"/>
      <c r="C205" s="648" t="s">
        <v>222</v>
      </c>
      <c r="D205" s="649"/>
      <c r="E205" s="648" t="s">
        <v>222</v>
      </c>
      <c r="F205" s="649"/>
      <c r="K205" s="679" t="s">
        <v>219</v>
      </c>
      <c r="L205" s="680"/>
      <c r="M205" s="679" t="s">
        <v>219</v>
      </c>
      <c r="N205" s="680"/>
      <c r="O205" s="466"/>
      <c r="P205" s="23"/>
      <c r="U205" s="347"/>
    </row>
    <row r="206" spans="1:37" ht="25.5" customHeight="1" x14ac:dyDescent="0.2">
      <c r="A206" s="35"/>
      <c r="B206" s="160"/>
      <c r="C206" s="658" t="s">
        <v>511</v>
      </c>
      <c r="D206" s="659"/>
      <c r="E206" s="658" t="s">
        <v>512</v>
      </c>
      <c r="F206" s="659"/>
      <c r="G206" s="681" t="s">
        <v>427</v>
      </c>
      <c r="H206" s="682"/>
      <c r="K206" s="658" t="s">
        <v>511</v>
      </c>
      <c r="L206" s="659"/>
      <c r="M206" s="664" t="s">
        <v>515</v>
      </c>
      <c r="N206" s="665"/>
      <c r="O206" s="683" t="s">
        <v>427</v>
      </c>
      <c r="P206" s="684"/>
      <c r="U206" s="572"/>
      <c r="V206" s="573"/>
      <c r="W206" s="573"/>
      <c r="X206" s="573"/>
      <c r="Y206" s="574"/>
      <c r="Z206" s="575"/>
      <c r="AA206" s="575"/>
      <c r="AB206" s="575"/>
      <c r="AD206" s="290"/>
      <c r="AE206" s="644" t="s">
        <v>222</v>
      </c>
      <c r="AF206" s="644"/>
      <c r="AG206" s="644"/>
      <c r="AI206" s="644" t="s">
        <v>219</v>
      </c>
      <c r="AJ206" s="644"/>
      <c r="AK206" s="644"/>
    </row>
    <row r="207" spans="1:37" ht="15" customHeight="1" x14ac:dyDescent="0.2">
      <c r="A207" s="35"/>
      <c r="B207" s="161" t="s">
        <v>218</v>
      </c>
      <c r="C207" s="78" t="s">
        <v>60</v>
      </c>
      <c r="D207" s="44" t="s">
        <v>220</v>
      </c>
      <c r="E207" s="44" t="s">
        <v>60</v>
      </c>
      <c r="F207" s="44" t="s">
        <v>220</v>
      </c>
      <c r="G207" s="555" t="s">
        <v>513</v>
      </c>
      <c r="H207" s="556" t="s">
        <v>514</v>
      </c>
      <c r="J207" s="161" t="s">
        <v>218</v>
      </c>
      <c r="K207" s="281" t="s">
        <v>60</v>
      </c>
      <c r="L207" s="281" t="s">
        <v>220</v>
      </c>
      <c r="M207" s="281" t="s">
        <v>60</v>
      </c>
      <c r="N207" s="281" t="s">
        <v>220</v>
      </c>
      <c r="O207" s="555" t="s">
        <v>513</v>
      </c>
      <c r="P207" s="556" t="s">
        <v>514</v>
      </c>
      <c r="U207" s="576"/>
      <c r="V207" s="577"/>
      <c r="W207" s="577"/>
      <c r="X207" s="577"/>
      <c r="Y207" s="574"/>
      <c r="Z207" s="578"/>
      <c r="AA207" s="578"/>
      <c r="AB207" s="578"/>
      <c r="AD207" s="348" t="s">
        <v>341</v>
      </c>
      <c r="AE207" s="487" t="s">
        <v>60</v>
      </c>
      <c r="AF207" s="349" t="s">
        <v>45</v>
      </c>
      <c r="AG207" s="349" t="s">
        <v>220</v>
      </c>
      <c r="AI207" s="487" t="s">
        <v>60</v>
      </c>
      <c r="AJ207" s="349" t="s">
        <v>45</v>
      </c>
      <c r="AK207" s="349" t="s">
        <v>220</v>
      </c>
    </row>
    <row r="208" spans="1:37" ht="15" customHeight="1" x14ac:dyDescent="0.2">
      <c r="A208" s="35"/>
      <c r="B208" s="162" t="s">
        <v>203</v>
      </c>
      <c r="C208" s="115">
        <v>370</v>
      </c>
      <c r="D208" s="267">
        <v>7.0208108108108105</v>
      </c>
      <c r="E208" s="115">
        <v>966</v>
      </c>
      <c r="F208" s="267">
        <v>7.2351728778467921</v>
      </c>
      <c r="G208" s="115">
        <f>C208-E208</f>
        <v>-596</v>
      </c>
      <c r="H208" s="557">
        <f>D208-F208</f>
        <v>-0.2143620670359816</v>
      </c>
      <c r="J208" s="162" t="s">
        <v>203</v>
      </c>
      <c r="K208" s="115">
        <v>567</v>
      </c>
      <c r="L208" s="267">
        <v>7.2150670194003519</v>
      </c>
      <c r="M208" s="115">
        <v>618</v>
      </c>
      <c r="N208" s="267">
        <v>7.1267152103559877</v>
      </c>
      <c r="O208" s="115">
        <f>K208-M208</f>
        <v>-51</v>
      </c>
      <c r="P208" s="557">
        <f>L208-N208</f>
        <v>8.8351809044364238E-2</v>
      </c>
      <c r="U208" s="579"/>
      <c r="V208" s="580"/>
      <c r="W208" s="581"/>
      <c r="X208" s="581"/>
      <c r="Y208" s="574"/>
      <c r="Z208" s="582"/>
      <c r="AA208" s="583"/>
      <c r="AB208" s="583"/>
      <c r="AD208" s="488" t="s">
        <v>203</v>
      </c>
      <c r="AE208" s="351">
        <v>3200</v>
      </c>
      <c r="AF208" s="330">
        <v>21514.3410817</v>
      </c>
      <c r="AG208" s="330">
        <f>+AF208/AE208</f>
        <v>6.7232315880312505</v>
      </c>
      <c r="AI208" s="351">
        <v>2970</v>
      </c>
      <c r="AJ208" s="330">
        <v>19460.86</v>
      </c>
      <c r="AK208" s="330">
        <f>+AJ208/AI208</f>
        <v>6.5524781144781148</v>
      </c>
    </row>
    <row r="209" spans="1:37" ht="15" customHeight="1" x14ac:dyDescent="0.2">
      <c r="A209" s="35"/>
      <c r="B209" s="162" t="s">
        <v>221</v>
      </c>
      <c r="C209" s="115">
        <v>46</v>
      </c>
      <c r="D209" s="267">
        <v>16.232608695652175</v>
      </c>
      <c r="E209" s="115">
        <v>242</v>
      </c>
      <c r="F209" s="267">
        <v>19.260907773305782</v>
      </c>
      <c r="G209" s="115">
        <f>C209-E209</f>
        <v>-196</v>
      </c>
      <c r="H209" s="557">
        <f>D209-F209</f>
        <v>-3.0282990776536067</v>
      </c>
      <c r="J209" s="162" t="s">
        <v>221</v>
      </c>
      <c r="K209" s="115">
        <v>115</v>
      </c>
      <c r="L209" s="267">
        <v>24.756433167739132</v>
      </c>
      <c r="M209" s="115">
        <v>191</v>
      </c>
      <c r="N209" s="267">
        <v>16.784531658115185</v>
      </c>
      <c r="O209" s="115">
        <f>K209-M209</f>
        <v>-76</v>
      </c>
      <c r="P209" s="557">
        <f>L209-N209</f>
        <v>7.9719015096239474</v>
      </c>
      <c r="U209" s="579"/>
      <c r="V209" s="580"/>
      <c r="W209" s="581"/>
      <c r="X209" s="581"/>
      <c r="Y209" s="574"/>
      <c r="Z209" s="582"/>
      <c r="AA209" s="583"/>
      <c r="AB209" s="583"/>
      <c r="AD209" s="350" t="s">
        <v>221</v>
      </c>
      <c r="AE209" s="351">
        <v>613</v>
      </c>
      <c r="AF209" s="330">
        <v>11387.261850180001</v>
      </c>
      <c r="AG209" s="330">
        <f>+AF209/AE209</f>
        <v>18.576283605513868</v>
      </c>
      <c r="AI209" s="351">
        <v>698</v>
      </c>
      <c r="AJ209" s="330">
        <v>14183.69741406</v>
      </c>
      <c r="AK209" s="330">
        <f>+AJ209/AI209</f>
        <v>20.320483401232092</v>
      </c>
    </row>
    <row r="210" spans="1:37" ht="15" customHeight="1" x14ac:dyDescent="0.2">
      <c r="A210" s="35"/>
      <c r="B210" s="59" t="s">
        <v>7</v>
      </c>
      <c r="C210" s="228">
        <f>SUM(C208:C209)</f>
        <v>416</v>
      </c>
      <c r="D210" s="11"/>
      <c r="E210" s="228">
        <f>SUM(E208:E209)</f>
        <v>1208</v>
      </c>
      <c r="F210" s="11"/>
      <c r="J210" s="59" t="s">
        <v>7</v>
      </c>
      <c r="K210" s="228">
        <f>SUM(K208:K209)</f>
        <v>682</v>
      </c>
      <c r="L210" s="11"/>
      <c r="M210" s="228">
        <f>SUM(M208:M209)</f>
        <v>809</v>
      </c>
      <c r="N210" s="11" t="s">
        <v>340</v>
      </c>
      <c r="O210" s="466"/>
      <c r="P210" s="23"/>
      <c r="U210" s="584"/>
      <c r="V210" s="585"/>
      <c r="W210" s="586"/>
      <c r="X210" s="572"/>
      <c r="Y210" s="574"/>
      <c r="Z210" s="587"/>
      <c r="AA210" s="588"/>
      <c r="AB210" s="574"/>
      <c r="AD210" s="352" t="s">
        <v>7</v>
      </c>
      <c r="AE210" s="353">
        <f>SUM(AE208:AE209)</f>
        <v>3813</v>
      </c>
      <c r="AF210" s="354"/>
      <c r="AG210" s="285"/>
      <c r="AI210" s="353">
        <f>SUM(AI208:AI209)</f>
        <v>3668</v>
      </c>
      <c r="AJ210" s="354"/>
      <c r="AK210" s="285"/>
    </row>
    <row r="211" spans="1:37" x14ac:dyDescent="0.2">
      <c r="A211" s="35"/>
      <c r="B211" s="15"/>
      <c r="C211" s="257"/>
      <c r="D211" s="11"/>
      <c r="E211" s="257"/>
      <c r="F211" s="258"/>
      <c r="H211" s="257"/>
      <c r="I211" s="11"/>
      <c r="J211" s="257"/>
      <c r="K211" s="258"/>
      <c r="U211" s="572"/>
      <c r="V211" s="572"/>
      <c r="W211" s="572"/>
      <c r="X211" s="572"/>
      <c r="Y211" s="574"/>
      <c r="Z211" s="589"/>
      <c r="AA211" s="590"/>
      <c r="AB211" s="574"/>
    </row>
    <row r="212" spans="1:37" ht="18" customHeight="1" x14ac:dyDescent="0.2">
      <c r="A212" s="35"/>
      <c r="B212" s="9"/>
      <c r="C212" s="50"/>
      <c r="D212" s="273"/>
      <c r="H212" s="558"/>
      <c r="I212" s="111"/>
      <c r="K212" s="121"/>
      <c r="N212" s="121"/>
      <c r="O212" s="558"/>
      <c r="U212" s="572"/>
      <c r="V212" s="572"/>
      <c r="W212" s="572"/>
      <c r="X212" s="572"/>
      <c r="Y212" s="574"/>
      <c r="Z212" s="589"/>
      <c r="AA212" s="590"/>
      <c r="AB212" s="574"/>
    </row>
    <row r="213" spans="1:37" ht="27.75" customHeight="1" x14ac:dyDescent="0.2">
      <c r="A213" s="32"/>
      <c r="B213" s="632" t="s">
        <v>238</v>
      </c>
      <c r="C213" s="632"/>
      <c r="D213" s="632"/>
      <c r="G213" s="13"/>
      <c r="H213" s="13"/>
      <c r="I213" s="13"/>
      <c r="P213" s="37"/>
      <c r="Q213" s="37"/>
      <c r="R213" s="37"/>
      <c r="S213" s="37"/>
      <c r="V213" s="355"/>
      <c r="W213" s="356"/>
      <c r="X213" s="329"/>
      <c r="Y213" s="22"/>
      <c r="Z213" s="25"/>
      <c r="AA213" s="22"/>
      <c r="AB213" s="121"/>
      <c r="AC213" s="121"/>
    </row>
    <row r="214" spans="1:37" ht="15" customHeight="1" x14ac:dyDescent="0.2">
      <c r="A214" s="35"/>
      <c r="G214" s="13"/>
      <c r="H214" s="13"/>
      <c r="I214" s="13"/>
      <c r="O214" s="37"/>
      <c r="T214" s="289"/>
      <c r="V214" s="355"/>
      <c r="W214" s="356"/>
      <c r="X214" s="329"/>
      <c r="Y214" s="22"/>
      <c r="Z214" s="25"/>
      <c r="AA214" s="22"/>
      <c r="AB214" s="121"/>
      <c r="AC214" s="121"/>
    </row>
    <row r="215" spans="1:37" ht="15" customHeight="1" x14ac:dyDescent="0.2">
      <c r="A215" s="35"/>
      <c r="B215" s="270" t="s">
        <v>29</v>
      </c>
      <c r="C215" s="281" t="s">
        <v>4</v>
      </c>
      <c r="D215" s="502" t="s">
        <v>169</v>
      </c>
      <c r="G215" s="13"/>
      <c r="H215" s="13"/>
      <c r="I215" s="13"/>
      <c r="V215" s="355"/>
      <c r="Y215" s="22"/>
      <c r="Z215" s="20"/>
      <c r="AA215" s="117"/>
    </row>
    <row r="216" spans="1:37" ht="15" hidden="1" customHeight="1" x14ac:dyDescent="0.2">
      <c r="A216" s="35"/>
      <c r="D216" s="37"/>
      <c r="G216" s="13"/>
      <c r="H216" s="13"/>
      <c r="I216" s="13"/>
      <c r="T216" s="289"/>
      <c r="U216" s="357"/>
      <c r="V216" s="355"/>
      <c r="Z216" s="20"/>
      <c r="AA216" s="117"/>
    </row>
    <row r="217" spans="1:37" ht="15" hidden="1" customHeight="1" x14ac:dyDescent="0.2">
      <c r="A217" s="35"/>
      <c r="B217" s="45">
        <v>37287</v>
      </c>
      <c r="C217" s="118">
        <v>563</v>
      </c>
      <c r="D217" s="119">
        <v>1100.239</v>
      </c>
      <c r="G217" s="13"/>
      <c r="H217" s="13"/>
      <c r="I217" s="13"/>
      <c r="U217" s="357"/>
      <c r="V217" s="358"/>
      <c r="W217" s="359"/>
      <c r="Z217" s="20"/>
      <c r="AA217" s="117"/>
    </row>
    <row r="218" spans="1:37" ht="15" hidden="1" customHeight="1" x14ac:dyDescent="0.2">
      <c r="A218" s="35"/>
      <c r="B218" s="45">
        <v>37315</v>
      </c>
      <c r="C218" s="118">
        <v>711</v>
      </c>
      <c r="D218" s="119">
        <v>1454.7809999999999</v>
      </c>
      <c r="G218" s="13"/>
      <c r="H218" s="13"/>
      <c r="I218" s="13"/>
      <c r="W218" s="306"/>
      <c r="Z218" s="20"/>
      <c r="AA218" s="117"/>
    </row>
    <row r="219" spans="1:37" ht="15" hidden="1" customHeight="1" x14ac:dyDescent="0.2">
      <c r="A219" s="35"/>
      <c r="B219" s="45">
        <v>37346</v>
      </c>
      <c r="C219" s="118">
        <v>1049</v>
      </c>
      <c r="D219" s="119">
        <v>1987.7660000000001</v>
      </c>
      <c r="G219" s="13"/>
      <c r="H219" s="13"/>
      <c r="I219" s="13"/>
      <c r="U219" s="289"/>
      <c r="W219" s="306"/>
      <c r="Z219" s="20"/>
      <c r="AA219" s="117"/>
    </row>
    <row r="220" spans="1:37" ht="15" hidden="1" customHeight="1" x14ac:dyDescent="0.2">
      <c r="A220" s="35"/>
      <c r="B220" s="45">
        <v>37376</v>
      </c>
      <c r="C220" s="118">
        <v>737</v>
      </c>
      <c r="D220" s="119">
        <v>1560.4860000000001</v>
      </c>
      <c r="G220" s="13"/>
      <c r="H220" s="13"/>
      <c r="I220" s="13"/>
      <c r="W220" s="306"/>
      <c r="Z220" s="20"/>
      <c r="AA220" s="117"/>
    </row>
    <row r="221" spans="1:37" ht="15" hidden="1" customHeight="1" x14ac:dyDescent="0.2">
      <c r="A221" s="35"/>
      <c r="B221" s="45">
        <v>37407</v>
      </c>
      <c r="C221" s="118">
        <v>266</v>
      </c>
      <c r="D221" s="119">
        <v>504.65899999999999</v>
      </c>
      <c r="G221" s="13"/>
      <c r="H221" s="13"/>
      <c r="I221" s="13"/>
      <c r="W221" s="306"/>
      <c r="Z221" s="20"/>
      <c r="AA221" s="117"/>
    </row>
    <row r="222" spans="1:37" ht="15" hidden="1" customHeight="1" x14ac:dyDescent="0.2">
      <c r="A222" s="35"/>
      <c r="B222" s="45">
        <v>37435</v>
      </c>
      <c r="C222" s="118">
        <v>534</v>
      </c>
      <c r="D222" s="119">
        <v>1069.5060000000001</v>
      </c>
      <c r="G222" s="13"/>
      <c r="H222" s="13"/>
      <c r="I222" s="13"/>
      <c r="W222" s="306"/>
      <c r="Z222" s="20"/>
      <c r="AA222" s="117"/>
    </row>
    <row r="223" spans="1:37" ht="15" hidden="1" customHeight="1" x14ac:dyDescent="0.2">
      <c r="A223" s="35"/>
      <c r="B223" s="45">
        <v>37468</v>
      </c>
      <c r="C223" s="118">
        <v>627</v>
      </c>
      <c r="D223" s="119">
        <v>1340.3</v>
      </c>
      <c r="G223" s="13"/>
      <c r="H223" s="13"/>
      <c r="I223" s="13"/>
      <c r="W223" s="306"/>
      <c r="Z223" s="20"/>
      <c r="AA223" s="117"/>
    </row>
    <row r="224" spans="1:37" ht="15" hidden="1" customHeight="1" x14ac:dyDescent="0.2">
      <c r="A224" s="35"/>
      <c r="B224" s="45">
        <v>37497</v>
      </c>
      <c r="C224" s="118">
        <v>1146</v>
      </c>
      <c r="D224" s="119">
        <v>2606.92</v>
      </c>
      <c r="G224" s="13"/>
      <c r="H224" s="13"/>
      <c r="I224" s="13"/>
      <c r="W224" s="306"/>
      <c r="Z224" s="20"/>
      <c r="AA224" s="117"/>
    </row>
    <row r="225" spans="1:27" ht="15" hidden="1" customHeight="1" x14ac:dyDescent="0.2">
      <c r="A225" s="35"/>
      <c r="B225" s="45">
        <v>37524</v>
      </c>
      <c r="C225" s="118">
        <v>636</v>
      </c>
      <c r="D225" s="119">
        <v>1425.8230000000001</v>
      </c>
      <c r="G225" s="13"/>
      <c r="H225" s="13"/>
      <c r="I225" s="13"/>
      <c r="W225" s="306"/>
      <c r="Z225" s="20"/>
      <c r="AA225" s="117"/>
    </row>
    <row r="226" spans="1:27" ht="15" hidden="1" customHeight="1" x14ac:dyDescent="0.2">
      <c r="A226" s="35"/>
      <c r="B226" s="45">
        <v>37559</v>
      </c>
      <c r="C226" s="118">
        <v>1315</v>
      </c>
      <c r="D226" s="119">
        <v>3009.9210010000002</v>
      </c>
      <c r="G226" s="13"/>
      <c r="H226" s="13"/>
      <c r="I226" s="13"/>
      <c r="W226" s="306"/>
      <c r="Z226" s="20"/>
      <c r="AA226" s="117"/>
    </row>
    <row r="227" spans="1:27" ht="15" hidden="1" customHeight="1" x14ac:dyDescent="0.2">
      <c r="A227" s="35"/>
      <c r="B227" s="45">
        <v>37588</v>
      </c>
      <c r="C227" s="118">
        <v>653</v>
      </c>
      <c r="D227" s="119">
        <v>1709.708163</v>
      </c>
      <c r="G227" s="13"/>
      <c r="H227" s="13"/>
      <c r="I227" s="13"/>
      <c r="W227" s="306"/>
      <c r="Z227" s="20"/>
      <c r="AA227" s="117"/>
    </row>
    <row r="228" spans="1:27" ht="15" hidden="1" customHeight="1" x14ac:dyDescent="0.2">
      <c r="A228" s="35"/>
      <c r="B228" s="45">
        <v>37609</v>
      </c>
      <c r="C228" s="118">
        <v>543</v>
      </c>
      <c r="D228" s="119">
        <v>1335.8</v>
      </c>
      <c r="G228" s="13"/>
      <c r="H228" s="13"/>
      <c r="I228" s="13"/>
      <c r="W228" s="306"/>
      <c r="Z228" s="20"/>
      <c r="AA228" s="117"/>
    </row>
    <row r="229" spans="1:27" ht="15" hidden="1" customHeight="1" x14ac:dyDescent="0.2">
      <c r="A229" s="35"/>
      <c r="B229" s="45">
        <v>37650</v>
      </c>
      <c r="C229" s="118">
        <v>257</v>
      </c>
      <c r="D229" s="119">
        <v>505.48898600000001</v>
      </c>
      <c r="G229" s="13"/>
      <c r="H229" s="13"/>
      <c r="I229" s="13"/>
      <c r="W229" s="306"/>
      <c r="Z229" s="20"/>
      <c r="AA229" s="117"/>
    </row>
    <row r="230" spans="1:27" ht="15" hidden="1" customHeight="1" x14ac:dyDescent="0.2">
      <c r="A230" s="35"/>
      <c r="B230" s="45">
        <v>37679</v>
      </c>
      <c r="C230" s="118">
        <v>427</v>
      </c>
      <c r="D230" s="119">
        <v>996.76905999999997</v>
      </c>
      <c r="G230" s="13"/>
      <c r="H230" s="13"/>
      <c r="I230" s="13"/>
      <c r="W230" s="306"/>
      <c r="Z230" s="20"/>
      <c r="AA230" s="117"/>
    </row>
    <row r="231" spans="1:27" ht="15" hidden="1" customHeight="1" x14ac:dyDescent="0.2">
      <c r="A231" s="35"/>
      <c r="B231" s="45">
        <v>37711</v>
      </c>
      <c r="C231" s="118">
        <v>389</v>
      </c>
      <c r="D231" s="119">
        <v>945.41847700000005</v>
      </c>
      <c r="G231" s="13"/>
      <c r="H231" s="13"/>
      <c r="I231" s="13"/>
      <c r="W231" s="306"/>
      <c r="Z231" s="20"/>
      <c r="AA231" s="117"/>
    </row>
    <row r="232" spans="1:27" ht="15" hidden="1" customHeight="1" x14ac:dyDescent="0.2">
      <c r="A232" s="35"/>
      <c r="B232" s="45">
        <v>37725</v>
      </c>
      <c r="C232" s="118">
        <v>351</v>
      </c>
      <c r="D232" s="119">
        <v>876.15627700000005</v>
      </c>
      <c r="G232" s="13"/>
      <c r="H232" s="13"/>
      <c r="I232" s="13"/>
      <c r="W232" s="306"/>
      <c r="Z232" s="20"/>
      <c r="AA232" s="117"/>
    </row>
    <row r="233" spans="1:27" ht="15" hidden="1" customHeight="1" x14ac:dyDescent="0.2">
      <c r="A233" s="35"/>
      <c r="B233" s="45">
        <v>37755</v>
      </c>
      <c r="C233" s="118">
        <v>660</v>
      </c>
      <c r="D233" s="119">
        <v>1652.599651</v>
      </c>
      <c r="G233" s="13"/>
      <c r="H233" s="13"/>
      <c r="I233" s="13"/>
      <c r="W233" s="306"/>
      <c r="Z233" s="20"/>
      <c r="AA233" s="117"/>
    </row>
    <row r="234" spans="1:27" ht="15" hidden="1" customHeight="1" x14ac:dyDescent="0.2">
      <c r="A234" s="35"/>
      <c r="B234" s="45">
        <v>37786</v>
      </c>
      <c r="C234" s="118">
        <v>1152</v>
      </c>
      <c r="D234" s="119">
        <v>2949.3789419999998</v>
      </c>
      <c r="G234" s="13"/>
      <c r="H234" s="13"/>
      <c r="I234" s="13"/>
      <c r="W234" s="306"/>
      <c r="Z234" s="20"/>
      <c r="AA234" s="117"/>
    </row>
    <row r="235" spans="1:27" ht="15" hidden="1" customHeight="1" x14ac:dyDescent="0.2">
      <c r="A235" s="35"/>
      <c r="B235" s="45">
        <v>37816</v>
      </c>
      <c r="C235" s="118">
        <v>1002</v>
      </c>
      <c r="D235" s="119">
        <v>2406.4353301399997</v>
      </c>
      <c r="G235" s="13"/>
      <c r="H235" s="13"/>
      <c r="I235" s="13"/>
      <c r="W235" s="306"/>
      <c r="Z235" s="20"/>
      <c r="AA235" s="117"/>
    </row>
    <row r="236" spans="1:27" ht="15" hidden="1" customHeight="1" x14ac:dyDescent="0.2">
      <c r="A236" s="35"/>
      <c r="B236" s="45">
        <v>37847</v>
      </c>
      <c r="C236" s="118">
        <v>603</v>
      </c>
      <c r="D236" s="119">
        <v>1483.7914216700001</v>
      </c>
      <c r="G236" s="13"/>
      <c r="H236" s="13"/>
      <c r="I236" s="13"/>
      <c r="W236" s="306"/>
      <c r="Z236" s="20"/>
      <c r="AA236" s="117"/>
    </row>
    <row r="237" spans="1:27" ht="15" hidden="1" customHeight="1" x14ac:dyDescent="0.2">
      <c r="A237" s="35"/>
      <c r="B237" s="45">
        <v>37878</v>
      </c>
      <c r="C237" s="118">
        <v>776</v>
      </c>
      <c r="D237" s="119">
        <v>1807.952493</v>
      </c>
      <c r="G237" s="13"/>
      <c r="H237" s="13"/>
      <c r="I237" s="13"/>
      <c r="W237" s="306"/>
      <c r="Z237" s="20"/>
      <c r="AA237" s="117"/>
    </row>
    <row r="238" spans="1:27" ht="15" hidden="1" customHeight="1" x14ac:dyDescent="0.2">
      <c r="A238" s="35"/>
      <c r="B238" s="45">
        <v>37908</v>
      </c>
      <c r="C238" s="118">
        <v>1032</v>
      </c>
      <c r="D238" s="119">
        <v>2427.9943076700001</v>
      </c>
      <c r="G238" s="13"/>
      <c r="H238" s="13"/>
      <c r="I238" s="13"/>
      <c r="W238" s="306"/>
      <c r="Z238" s="20"/>
      <c r="AA238" s="117"/>
    </row>
    <row r="239" spans="1:27" ht="15" hidden="1" customHeight="1" x14ac:dyDescent="0.2">
      <c r="A239" s="35"/>
      <c r="B239" s="45">
        <v>37939</v>
      </c>
      <c r="C239" s="118">
        <v>827</v>
      </c>
      <c r="D239" s="119">
        <v>1847.0336850000001</v>
      </c>
      <c r="G239" s="13"/>
      <c r="H239" s="13"/>
      <c r="I239" s="13"/>
      <c r="W239" s="306"/>
      <c r="Z239" s="20"/>
      <c r="AA239" s="117"/>
    </row>
    <row r="240" spans="1:27" ht="15" hidden="1" customHeight="1" x14ac:dyDescent="0.2">
      <c r="A240" s="35"/>
      <c r="B240" s="45">
        <v>37969</v>
      </c>
      <c r="C240" s="118">
        <v>973</v>
      </c>
      <c r="D240" s="119">
        <v>2316.5071899999998</v>
      </c>
      <c r="G240" s="13"/>
      <c r="H240" s="13"/>
      <c r="I240" s="13"/>
      <c r="W240" s="306"/>
      <c r="Z240" s="20"/>
      <c r="AA240" s="117"/>
    </row>
    <row r="241" spans="1:27" ht="15" hidden="1" customHeight="1" x14ac:dyDescent="0.2">
      <c r="A241" s="35"/>
      <c r="B241" s="45">
        <v>38000</v>
      </c>
      <c r="C241" s="118">
        <v>522</v>
      </c>
      <c r="D241" s="119">
        <f>1198.305913+8.6+1.2-1.2</f>
        <v>1206.9059129999998</v>
      </c>
      <c r="G241" s="13"/>
      <c r="H241" s="13"/>
      <c r="I241" s="13"/>
      <c r="W241" s="306"/>
      <c r="Z241" s="20"/>
      <c r="AA241" s="117"/>
    </row>
    <row r="242" spans="1:27" ht="15" hidden="1" customHeight="1" x14ac:dyDescent="0.2">
      <c r="A242" s="35"/>
      <c r="B242" s="45">
        <v>38031</v>
      </c>
      <c r="C242" s="118">
        <v>637</v>
      </c>
      <c r="D242" s="119">
        <f>1617.190103+5.2+1.6-1.6</f>
        <v>1622.390103</v>
      </c>
      <c r="G242" s="13"/>
      <c r="H242" s="13"/>
      <c r="I242" s="13"/>
      <c r="W242" s="306"/>
      <c r="Z242" s="20"/>
      <c r="AA242" s="117"/>
    </row>
    <row r="243" spans="1:27" ht="15" hidden="1" customHeight="1" x14ac:dyDescent="0.2">
      <c r="A243" s="35"/>
      <c r="B243" s="45">
        <v>38060</v>
      </c>
      <c r="C243" s="118">
        <v>1449</v>
      </c>
      <c r="D243" s="119">
        <f>3320.647077+1.4+0.2+0.6+2.925</f>
        <v>3325.7720770000001</v>
      </c>
      <c r="G243" s="13"/>
      <c r="H243" s="13"/>
      <c r="I243" s="13"/>
      <c r="W243" s="306"/>
      <c r="Z243" s="20"/>
      <c r="AA243" s="117"/>
    </row>
    <row r="244" spans="1:27" ht="15" hidden="1" customHeight="1" x14ac:dyDescent="0.2">
      <c r="A244" s="35"/>
      <c r="B244" s="45">
        <v>38091</v>
      </c>
      <c r="C244" s="118">
        <v>835</v>
      </c>
      <c r="D244" s="119">
        <f>2150.871212+0.648+0.8-0.648</f>
        <v>2151.6712120000002</v>
      </c>
      <c r="G244" s="13"/>
      <c r="H244" s="13"/>
      <c r="I244" s="13"/>
      <c r="W244" s="306"/>
      <c r="Z244" s="20"/>
      <c r="AA244" s="117"/>
    </row>
    <row r="245" spans="1:27" ht="15" hidden="1" customHeight="1" x14ac:dyDescent="0.2">
      <c r="A245" s="35"/>
      <c r="B245" s="45">
        <v>38121</v>
      </c>
      <c r="C245" s="118">
        <v>1060</v>
      </c>
      <c r="D245" s="119">
        <f>2832.490548+0.2</f>
        <v>2832.690548</v>
      </c>
      <c r="G245" s="13"/>
      <c r="H245" s="13"/>
      <c r="I245" s="13"/>
      <c r="W245" s="306"/>
      <c r="Z245" s="20"/>
      <c r="AA245" s="117"/>
    </row>
    <row r="246" spans="1:27" ht="15" hidden="1" customHeight="1" x14ac:dyDescent="0.2">
      <c r="A246" s="35"/>
      <c r="B246" s="45">
        <v>38152</v>
      </c>
      <c r="C246" s="118">
        <v>1004</v>
      </c>
      <c r="D246" s="119">
        <f>2730.597565+0.2-0.2</f>
        <v>2730.597565</v>
      </c>
      <c r="G246" s="13"/>
      <c r="H246" s="13"/>
      <c r="I246" s="13"/>
      <c r="W246" s="306"/>
      <c r="Z246" s="20"/>
      <c r="AA246" s="117"/>
    </row>
    <row r="247" spans="1:27" ht="15" hidden="1" customHeight="1" x14ac:dyDescent="0.2">
      <c r="A247" s="35"/>
      <c r="B247" s="45">
        <v>38182</v>
      </c>
      <c r="C247" s="118">
        <v>943</v>
      </c>
      <c r="D247" s="119">
        <v>2473.56331</v>
      </c>
      <c r="G247" s="13"/>
      <c r="H247" s="13"/>
      <c r="I247" s="13"/>
      <c r="W247" s="306"/>
      <c r="Z247" s="20"/>
      <c r="AA247" s="117"/>
    </row>
    <row r="248" spans="1:27" ht="15" hidden="1" customHeight="1" x14ac:dyDescent="0.2">
      <c r="A248" s="35"/>
      <c r="B248" s="45">
        <v>38213</v>
      </c>
      <c r="C248" s="118">
        <v>1016</v>
      </c>
      <c r="D248" s="119">
        <v>2597.6741665</v>
      </c>
      <c r="G248" s="13"/>
      <c r="H248" s="13"/>
      <c r="I248" s="13"/>
      <c r="W248" s="306"/>
      <c r="Z248" s="20"/>
      <c r="AA248" s="117"/>
    </row>
    <row r="249" spans="1:27" ht="15" hidden="1" customHeight="1" x14ac:dyDescent="0.2">
      <c r="A249" s="35"/>
      <c r="B249" s="45">
        <v>38244</v>
      </c>
      <c r="C249" s="118">
        <v>844</v>
      </c>
      <c r="D249" s="119">
        <v>2219.8913040000002</v>
      </c>
      <c r="G249" s="13"/>
      <c r="H249" s="13"/>
      <c r="I249" s="13"/>
      <c r="W249" s="306"/>
      <c r="Z249" s="20"/>
      <c r="AA249" s="117"/>
    </row>
    <row r="250" spans="1:27" ht="15" hidden="1" customHeight="1" x14ac:dyDescent="0.2">
      <c r="A250" s="35"/>
      <c r="B250" s="45">
        <v>38274</v>
      </c>
      <c r="C250" s="118">
        <v>1166</v>
      </c>
      <c r="D250" s="119">
        <v>3092.5171210499998</v>
      </c>
      <c r="G250" s="13"/>
      <c r="H250" s="13"/>
      <c r="I250" s="13"/>
      <c r="W250" s="306"/>
      <c r="Z250" s="20"/>
      <c r="AA250" s="117"/>
    </row>
    <row r="251" spans="1:27" ht="15" hidden="1" customHeight="1" x14ac:dyDescent="0.2">
      <c r="A251" s="35"/>
      <c r="B251" s="45">
        <v>38305</v>
      </c>
      <c r="C251" s="118">
        <v>1076</v>
      </c>
      <c r="D251" s="119">
        <f>2842.17724185</f>
        <v>2842.17724185</v>
      </c>
      <c r="G251" s="13"/>
      <c r="H251" s="13"/>
      <c r="I251" s="13"/>
      <c r="W251" s="306"/>
      <c r="Z251" s="20"/>
      <c r="AA251" s="117"/>
    </row>
    <row r="252" spans="1:27" ht="15" hidden="1" customHeight="1" x14ac:dyDescent="0.2">
      <c r="A252" s="35"/>
      <c r="B252" s="45">
        <v>38335</v>
      </c>
      <c r="C252" s="118">
        <v>1016</v>
      </c>
      <c r="D252" s="119">
        <v>3019.0007609999998</v>
      </c>
      <c r="G252" s="13"/>
      <c r="H252" s="13"/>
      <c r="I252" s="13"/>
      <c r="W252" s="306"/>
      <c r="Z252" s="20"/>
      <c r="AA252" s="117"/>
    </row>
    <row r="253" spans="1:27" ht="15" hidden="1" customHeight="1" x14ac:dyDescent="0.2">
      <c r="A253" s="35"/>
      <c r="B253" s="45">
        <v>38366</v>
      </c>
      <c r="C253" s="120">
        <v>661</v>
      </c>
      <c r="D253" s="111">
        <v>1754.1250700000001</v>
      </c>
      <c r="G253" s="13"/>
      <c r="H253" s="13"/>
      <c r="I253" s="13"/>
      <c r="W253" s="306"/>
      <c r="Z253" s="20"/>
      <c r="AA253" s="117"/>
    </row>
    <row r="254" spans="1:27" ht="15" hidden="1" customHeight="1" x14ac:dyDescent="0.2">
      <c r="A254" s="35"/>
      <c r="B254" s="45">
        <v>38397</v>
      </c>
      <c r="C254" s="120">
        <v>858</v>
      </c>
      <c r="D254" s="111">
        <v>2329.245175</v>
      </c>
      <c r="G254" s="13"/>
      <c r="H254" s="13"/>
      <c r="I254" s="13"/>
      <c r="W254" s="306"/>
      <c r="Z254" s="20"/>
      <c r="AA254" s="117"/>
    </row>
    <row r="255" spans="1:27" ht="15" hidden="1" customHeight="1" x14ac:dyDescent="0.2">
      <c r="A255" s="35"/>
      <c r="B255" s="45">
        <v>38425</v>
      </c>
      <c r="C255" s="120">
        <v>1659</v>
      </c>
      <c r="D255" s="111">
        <v>4961.2478829499996</v>
      </c>
      <c r="G255" s="13"/>
      <c r="H255" s="13"/>
      <c r="I255" s="13"/>
      <c r="W255" s="306"/>
      <c r="Z255" s="20"/>
      <c r="AA255" s="117"/>
    </row>
    <row r="256" spans="1:27" ht="15" hidden="1" customHeight="1" x14ac:dyDescent="0.2">
      <c r="A256" s="35"/>
      <c r="B256" s="45">
        <v>38456</v>
      </c>
      <c r="C256" s="120">
        <v>907</v>
      </c>
      <c r="D256" s="111">
        <v>2502.2880117999998</v>
      </c>
      <c r="G256" s="13"/>
      <c r="H256" s="13"/>
      <c r="I256" s="13"/>
      <c r="W256" s="306"/>
      <c r="Z256" s="20"/>
      <c r="AA256" s="117"/>
    </row>
    <row r="257" spans="1:27" ht="15" hidden="1" customHeight="1" x14ac:dyDescent="0.2">
      <c r="A257" s="35"/>
      <c r="B257" s="45">
        <v>38486</v>
      </c>
      <c r="C257" s="120">
        <v>1048</v>
      </c>
      <c r="D257" s="111">
        <v>2982.4700228500001</v>
      </c>
      <c r="G257" s="13"/>
      <c r="H257" s="13"/>
      <c r="I257" s="13"/>
      <c r="W257" s="306"/>
      <c r="Z257" s="20"/>
      <c r="AA257" s="117"/>
    </row>
    <row r="258" spans="1:27" ht="15" hidden="1" customHeight="1" x14ac:dyDescent="0.2">
      <c r="A258" s="35"/>
      <c r="B258" s="45">
        <v>38517</v>
      </c>
      <c r="C258" s="120">
        <v>800</v>
      </c>
      <c r="D258" s="111">
        <v>2392.8542082099998</v>
      </c>
      <c r="G258" s="13"/>
      <c r="H258" s="13"/>
      <c r="I258" s="13"/>
      <c r="W258" s="306"/>
      <c r="Z258" s="20"/>
      <c r="AA258" s="117"/>
    </row>
    <row r="259" spans="1:27" ht="15" hidden="1" customHeight="1" x14ac:dyDescent="0.2">
      <c r="A259" s="35"/>
      <c r="B259" s="45">
        <v>38547</v>
      </c>
      <c r="C259" s="120">
        <v>703</v>
      </c>
      <c r="D259" s="111">
        <v>2055.6690454200002</v>
      </c>
      <c r="G259" s="13"/>
      <c r="H259" s="13"/>
      <c r="I259" s="13"/>
      <c r="W259" s="306"/>
      <c r="Z259" s="20"/>
      <c r="AA259" s="117"/>
    </row>
    <row r="260" spans="1:27" ht="15" hidden="1" customHeight="1" x14ac:dyDescent="0.2">
      <c r="A260" s="35"/>
      <c r="B260" s="45">
        <v>38578</v>
      </c>
      <c r="C260" s="120">
        <v>739</v>
      </c>
      <c r="D260" s="111">
        <v>2296.7471074700002</v>
      </c>
      <c r="G260" s="13"/>
      <c r="H260" s="13"/>
      <c r="I260" s="13"/>
      <c r="W260" s="306"/>
      <c r="Z260" s="20"/>
      <c r="AA260" s="117"/>
    </row>
    <row r="261" spans="1:27" ht="15" hidden="1" customHeight="1" x14ac:dyDescent="0.2">
      <c r="A261" s="35"/>
      <c r="B261" s="45">
        <v>38609</v>
      </c>
      <c r="C261" s="120">
        <v>686</v>
      </c>
      <c r="D261" s="111">
        <v>2137.1696295199999</v>
      </c>
      <c r="G261" s="13"/>
      <c r="H261" s="13"/>
      <c r="I261" s="13"/>
      <c r="W261" s="306"/>
      <c r="Z261" s="20"/>
      <c r="AA261" s="117"/>
    </row>
    <row r="262" spans="1:27" ht="15" hidden="1" customHeight="1" x14ac:dyDescent="0.2">
      <c r="A262" s="35"/>
      <c r="B262" s="45">
        <v>38639</v>
      </c>
      <c r="C262" s="120">
        <v>393</v>
      </c>
      <c r="D262" s="111">
        <v>1353.526079</v>
      </c>
      <c r="G262" s="13"/>
      <c r="H262" s="13"/>
      <c r="I262" s="13"/>
      <c r="W262" s="306"/>
      <c r="Z262" s="20"/>
      <c r="AA262" s="117"/>
    </row>
    <row r="263" spans="1:27" ht="15" hidden="1" customHeight="1" x14ac:dyDescent="0.2">
      <c r="A263" s="35"/>
      <c r="B263" s="45">
        <v>38670</v>
      </c>
      <c r="C263" s="120">
        <v>619</v>
      </c>
      <c r="D263" s="111">
        <v>1943.829737</v>
      </c>
      <c r="G263" s="13"/>
      <c r="H263" s="13"/>
      <c r="I263" s="13"/>
      <c r="W263" s="306"/>
      <c r="Z263" s="20"/>
      <c r="AA263" s="117"/>
    </row>
    <row r="264" spans="1:27" ht="15" hidden="1" customHeight="1" x14ac:dyDescent="0.2">
      <c r="A264" s="35"/>
      <c r="B264" s="45">
        <v>38700</v>
      </c>
      <c r="C264" s="120">
        <v>844</v>
      </c>
      <c r="D264" s="111">
        <v>2791.2414075699999</v>
      </c>
      <c r="G264" s="13"/>
      <c r="H264" s="13"/>
      <c r="I264" s="13"/>
      <c r="W264" s="306"/>
      <c r="Z264" s="20"/>
      <c r="AA264" s="117"/>
    </row>
    <row r="265" spans="1:27" ht="15" hidden="1" customHeight="1" x14ac:dyDescent="0.2">
      <c r="A265" s="35"/>
      <c r="B265" s="45">
        <v>38731</v>
      </c>
      <c r="C265" s="120">
        <v>275</v>
      </c>
      <c r="D265" s="27">
        <v>885.803898</v>
      </c>
      <c r="G265" s="13"/>
      <c r="H265" s="13"/>
      <c r="I265" s="13"/>
      <c r="W265" s="306"/>
      <c r="Z265" s="20"/>
      <c r="AA265" s="117"/>
    </row>
    <row r="266" spans="1:27" ht="15" hidden="1" customHeight="1" x14ac:dyDescent="0.2">
      <c r="A266" s="35"/>
      <c r="B266" s="45">
        <v>38762</v>
      </c>
      <c r="C266" s="120">
        <v>591</v>
      </c>
      <c r="D266" s="27">
        <v>2077.9596889999998</v>
      </c>
      <c r="G266" s="13"/>
      <c r="H266" s="13"/>
      <c r="I266" s="13"/>
      <c r="W266" s="306"/>
      <c r="Z266" s="20"/>
      <c r="AA266" s="117"/>
    </row>
    <row r="267" spans="1:27" ht="15" hidden="1" customHeight="1" x14ac:dyDescent="0.2">
      <c r="A267" s="35"/>
      <c r="B267" s="45">
        <v>38777</v>
      </c>
      <c r="C267" s="120">
        <v>764</v>
      </c>
      <c r="D267" s="27">
        <v>2723.2891180000001</v>
      </c>
      <c r="G267" s="13"/>
      <c r="H267" s="13"/>
      <c r="I267" s="13"/>
      <c r="W267" s="306"/>
      <c r="Z267" s="20"/>
      <c r="AA267" s="117"/>
    </row>
    <row r="268" spans="1:27" ht="15" hidden="1" customHeight="1" x14ac:dyDescent="0.2">
      <c r="A268" s="35"/>
      <c r="B268" s="45">
        <v>38808</v>
      </c>
      <c r="C268" s="120">
        <f>U276</f>
        <v>0</v>
      </c>
      <c r="D268" s="27">
        <v>1892.95439126</v>
      </c>
      <c r="G268" s="13"/>
      <c r="H268" s="13"/>
      <c r="I268" s="13"/>
      <c r="W268" s="306"/>
      <c r="Z268" s="20"/>
      <c r="AA268" s="117"/>
    </row>
    <row r="269" spans="1:27" ht="15" hidden="1" customHeight="1" x14ac:dyDescent="0.2">
      <c r="A269" s="35"/>
      <c r="B269" s="45">
        <v>38838</v>
      </c>
      <c r="C269" s="120" t="e">
        <f>#REF!</f>
        <v>#REF!</v>
      </c>
      <c r="D269" s="27">
        <v>2947.98004597</v>
      </c>
      <c r="G269" s="13"/>
      <c r="H269" s="13"/>
      <c r="I269" s="13"/>
      <c r="W269" s="306"/>
      <c r="Z269" s="20"/>
      <c r="AA269" s="117"/>
    </row>
    <row r="270" spans="1:27" ht="15" hidden="1" customHeight="1" x14ac:dyDescent="0.2">
      <c r="A270" s="35"/>
      <c r="B270" s="45">
        <v>38869</v>
      </c>
      <c r="C270" s="120" t="e">
        <f>#REF!</f>
        <v>#REF!</v>
      </c>
      <c r="D270" s="27">
        <v>2688.0438840000002</v>
      </c>
      <c r="G270" s="13"/>
      <c r="H270" s="13"/>
      <c r="I270" s="13"/>
      <c r="W270" s="306"/>
      <c r="Z270" s="20"/>
      <c r="AA270" s="117"/>
    </row>
    <row r="271" spans="1:27" ht="15" hidden="1" customHeight="1" x14ac:dyDescent="0.2">
      <c r="A271" s="35"/>
      <c r="B271" s="45">
        <v>38899</v>
      </c>
      <c r="C271" s="120" t="e">
        <f>#REF!</f>
        <v>#REF!</v>
      </c>
      <c r="D271" s="27">
        <v>2743.9040340000001</v>
      </c>
      <c r="G271" s="13"/>
      <c r="H271" s="13"/>
      <c r="I271" s="13"/>
      <c r="W271" s="306"/>
      <c r="Z271" s="20"/>
      <c r="AA271" s="117"/>
    </row>
    <row r="272" spans="1:27" ht="15" hidden="1" customHeight="1" x14ac:dyDescent="0.2">
      <c r="A272" s="35"/>
      <c r="B272" s="45">
        <v>38930</v>
      </c>
      <c r="C272" s="120">
        <f>U382</f>
        <v>0</v>
      </c>
      <c r="D272" s="27">
        <v>2412.8742966999998</v>
      </c>
      <c r="G272" s="13"/>
      <c r="H272" s="13"/>
      <c r="I272" s="13"/>
      <c r="W272" s="306"/>
      <c r="Z272" s="20"/>
      <c r="AA272" s="117"/>
    </row>
    <row r="273" spans="1:27" ht="15" hidden="1" customHeight="1" x14ac:dyDescent="0.2">
      <c r="A273" s="35"/>
      <c r="B273" s="45" t="s">
        <v>30</v>
      </c>
      <c r="C273" s="120" t="e">
        <f>#REF!</f>
        <v>#REF!</v>
      </c>
      <c r="D273" s="27">
        <v>2085.2845189999998</v>
      </c>
      <c r="G273" s="13"/>
      <c r="H273" s="13"/>
      <c r="I273" s="13"/>
      <c r="W273" s="306"/>
      <c r="Z273" s="20"/>
      <c r="AA273" s="117"/>
    </row>
    <row r="274" spans="1:27" ht="15" hidden="1" customHeight="1" x14ac:dyDescent="0.2">
      <c r="A274" s="35"/>
      <c r="B274" s="45">
        <v>38991</v>
      </c>
      <c r="C274" s="120" t="e">
        <f>#REF!</f>
        <v>#REF!</v>
      </c>
      <c r="D274" s="27">
        <v>2965.300937</v>
      </c>
      <c r="G274" s="13"/>
      <c r="H274" s="13"/>
      <c r="I274" s="13"/>
      <c r="W274" s="306"/>
      <c r="Z274" s="20"/>
      <c r="AA274" s="117"/>
    </row>
    <row r="275" spans="1:27" ht="15" hidden="1" customHeight="1" x14ac:dyDescent="0.2">
      <c r="A275" s="35"/>
      <c r="B275" s="45">
        <v>39022</v>
      </c>
      <c r="C275" s="120">
        <v>906</v>
      </c>
      <c r="D275" s="27">
        <v>3179.2128090000001</v>
      </c>
      <c r="G275" s="13"/>
      <c r="H275" s="13"/>
      <c r="I275" s="13"/>
      <c r="W275" s="306"/>
      <c r="Z275" s="20"/>
      <c r="AA275" s="117"/>
    </row>
    <row r="276" spans="1:27" ht="15" hidden="1" customHeight="1" x14ac:dyDescent="0.2">
      <c r="A276" s="35"/>
      <c r="B276" s="45">
        <v>39052</v>
      </c>
      <c r="C276" s="120">
        <v>900</v>
      </c>
      <c r="D276" s="27">
        <v>2981.3723156999999</v>
      </c>
      <c r="G276" s="13"/>
      <c r="H276" s="13"/>
      <c r="I276" s="13"/>
      <c r="W276" s="306"/>
      <c r="Z276" s="20"/>
      <c r="AA276" s="117"/>
    </row>
    <row r="277" spans="1:27" ht="15" hidden="1" customHeight="1" x14ac:dyDescent="0.2">
      <c r="A277" s="35"/>
      <c r="B277" s="45">
        <v>39083</v>
      </c>
      <c r="C277" s="79">
        <v>787</v>
      </c>
      <c r="D277" s="63">
        <v>2691.2880230000001</v>
      </c>
      <c r="G277" s="13"/>
      <c r="H277" s="13"/>
      <c r="I277" s="13"/>
      <c r="W277" s="306"/>
      <c r="Z277" s="20"/>
      <c r="AA277" s="117"/>
    </row>
    <row r="278" spans="1:27" ht="15" hidden="1" customHeight="1" x14ac:dyDescent="0.2">
      <c r="A278" s="35"/>
      <c r="B278" s="45">
        <v>39114</v>
      </c>
      <c r="C278" s="79">
        <v>879</v>
      </c>
      <c r="D278" s="63">
        <v>3228.8395350000001</v>
      </c>
      <c r="G278" s="13"/>
      <c r="H278" s="13"/>
      <c r="I278" s="13"/>
      <c r="W278" s="306"/>
      <c r="Z278" s="20"/>
      <c r="AA278" s="117"/>
    </row>
    <row r="279" spans="1:27" ht="15" hidden="1" customHeight="1" x14ac:dyDescent="0.2">
      <c r="A279" s="35"/>
      <c r="B279" s="45">
        <v>39142</v>
      </c>
      <c r="C279" s="79">
        <v>911</v>
      </c>
      <c r="D279" s="63">
        <v>3207.9845380000002</v>
      </c>
      <c r="G279" s="13"/>
      <c r="H279" s="13"/>
      <c r="I279" s="13"/>
      <c r="W279" s="306"/>
      <c r="Z279" s="20"/>
      <c r="AA279" s="117"/>
    </row>
    <row r="280" spans="1:27" ht="15" hidden="1" customHeight="1" x14ac:dyDescent="0.2">
      <c r="A280" s="35"/>
      <c r="B280" s="45">
        <v>39173</v>
      </c>
      <c r="C280" s="79">
        <v>733</v>
      </c>
      <c r="D280" s="63">
        <v>2643.429646</v>
      </c>
      <c r="G280" s="13"/>
      <c r="H280" s="13"/>
      <c r="I280" s="13"/>
      <c r="W280" s="306"/>
      <c r="Z280" s="20"/>
      <c r="AA280" s="117"/>
    </row>
    <row r="281" spans="1:27" ht="15" hidden="1" customHeight="1" x14ac:dyDescent="0.2">
      <c r="A281" s="35"/>
      <c r="B281" s="45">
        <v>39203</v>
      </c>
      <c r="C281" s="79">
        <v>1138</v>
      </c>
      <c r="D281" s="63">
        <v>4171.9808000000003</v>
      </c>
      <c r="G281" s="13"/>
      <c r="H281" s="13"/>
      <c r="I281" s="13"/>
      <c r="W281" s="306"/>
      <c r="Z281" s="20"/>
      <c r="AA281" s="117"/>
    </row>
    <row r="282" spans="1:27" ht="15" hidden="1" customHeight="1" x14ac:dyDescent="0.2">
      <c r="A282" s="35"/>
      <c r="B282" s="45">
        <v>39234</v>
      </c>
      <c r="C282" s="79">
        <v>1163</v>
      </c>
      <c r="D282" s="63">
        <v>4433.19758852</v>
      </c>
      <c r="G282" s="13"/>
      <c r="H282" s="13"/>
      <c r="I282" s="13"/>
      <c r="W282" s="306"/>
      <c r="Z282" s="20"/>
      <c r="AA282" s="117"/>
    </row>
    <row r="283" spans="1:27" ht="15" hidden="1" customHeight="1" x14ac:dyDescent="0.2">
      <c r="A283" s="35"/>
      <c r="B283" s="45">
        <v>39264</v>
      </c>
      <c r="C283" s="79">
        <v>1030</v>
      </c>
      <c r="D283" s="63">
        <v>3850.1892590000002</v>
      </c>
      <c r="G283" s="13"/>
      <c r="H283" s="13"/>
      <c r="I283" s="13"/>
      <c r="W283" s="306"/>
      <c r="Z283" s="20"/>
      <c r="AA283" s="117"/>
    </row>
    <row r="284" spans="1:27" ht="15" hidden="1" customHeight="1" x14ac:dyDescent="0.2">
      <c r="A284" s="35"/>
      <c r="B284" s="45">
        <v>39295</v>
      </c>
      <c r="C284" s="79">
        <v>1106</v>
      </c>
      <c r="D284" s="63">
        <v>4076.6330809999999</v>
      </c>
      <c r="G284" s="13"/>
      <c r="H284" s="13"/>
      <c r="I284" s="13"/>
      <c r="W284" s="306"/>
      <c r="Z284" s="20"/>
      <c r="AA284" s="117"/>
    </row>
    <row r="285" spans="1:27" ht="15" hidden="1" customHeight="1" x14ac:dyDescent="0.2">
      <c r="A285" s="35"/>
      <c r="B285" s="45">
        <v>39326</v>
      </c>
      <c r="C285" s="79">
        <v>997</v>
      </c>
      <c r="D285" s="63">
        <v>3787.7239973999999</v>
      </c>
      <c r="G285" s="13"/>
      <c r="H285" s="13"/>
      <c r="I285" s="13"/>
      <c r="W285" s="306"/>
      <c r="Z285" s="20"/>
      <c r="AA285" s="117"/>
    </row>
    <row r="286" spans="1:27" ht="15" hidden="1" customHeight="1" x14ac:dyDescent="0.2">
      <c r="A286" s="35"/>
      <c r="B286" s="45">
        <v>39356</v>
      </c>
      <c r="C286" s="79">
        <v>1002</v>
      </c>
      <c r="D286" s="63">
        <v>4052.9292909999999</v>
      </c>
      <c r="G286" s="13"/>
      <c r="H286" s="13"/>
      <c r="I286" s="13"/>
      <c r="W286" s="306"/>
      <c r="Z286" s="20"/>
      <c r="AA286" s="117"/>
    </row>
    <row r="287" spans="1:27" ht="15" hidden="1" customHeight="1" x14ac:dyDescent="0.2">
      <c r="A287" s="35"/>
      <c r="B287" s="45">
        <v>39387</v>
      </c>
      <c r="C287" s="79">
        <v>888</v>
      </c>
      <c r="D287" s="63">
        <v>3415.704945</v>
      </c>
      <c r="G287" s="13"/>
      <c r="H287" s="13"/>
      <c r="I287" s="13"/>
      <c r="W287" s="306"/>
      <c r="Z287" s="20"/>
      <c r="AA287" s="117"/>
    </row>
    <row r="288" spans="1:27" ht="15" hidden="1" customHeight="1" x14ac:dyDescent="0.2">
      <c r="A288" s="35"/>
      <c r="B288" s="45">
        <v>39417</v>
      </c>
      <c r="C288" s="79">
        <v>808</v>
      </c>
      <c r="D288" s="63">
        <v>3180.6541160000002</v>
      </c>
      <c r="G288" s="13"/>
      <c r="H288" s="13"/>
      <c r="I288" s="13"/>
      <c r="W288" s="306"/>
      <c r="Z288" s="20"/>
      <c r="AA288" s="117"/>
    </row>
    <row r="289" spans="1:27" ht="15" hidden="1" customHeight="1" x14ac:dyDescent="0.2">
      <c r="A289" s="35"/>
      <c r="B289" s="45">
        <v>39448</v>
      </c>
      <c r="C289" s="79">
        <v>916</v>
      </c>
      <c r="D289" s="63">
        <v>3586.28024959</v>
      </c>
      <c r="G289" s="13"/>
      <c r="H289" s="13"/>
      <c r="I289" s="13"/>
      <c r="W289" s="306"/>
      <c r="Z289" s="20"/>
      <c r="AA289" s="117"/>
    </row>
    <row r="290" spans="1:27" ht="15" hidden="1" customHeight="1" x14ac:dyDescent="0.2">
      <c r="A290" s="35"/>
      <c r="B290" s="45">
        <v>39479</v>
      </c>
      <c r="C290" s="79">
        <v>934</v>
      </c>
      <c r="D290" s="63">
        <v>3819.74873768</v>
      </c>
      <c r="G290" s="13"/>
      <c r="H290" s="13"/>
      <c r="I290" s="13"/>
      <c r="W290" s="306"/>
      <c r="Z290" s="20"/>
      <c r="AA290" s="117"/>
    </row>
    <row r="291" spans="1:27" ht="15" hidden="1" customHeight="1" x14ac:dyDescent="0.2">
      <c r="A291" s="35"/>
      <c r="B291" s="45">
        <v>39508</v>
      </c>
      <c r="C291" s="79">
        <v>926</v>
      </c>
      <c r="D291" s="63">
        <v>3800.5516950000001</v>
      </c>
      <c r="G291" s="13"/>
      <c r="H291" s="13"/>
      <c r="I291" s="13"/>
      <c r="W291" s="306"/>
      <c r="Z291" s="20"/>
      <c r="AA291" s="117"/>
    </row>
    <row r="292" spans="1:27" ht="15" hidden="1" customHeight="1" x14ac:dyDescent="0.2">
      <c r="A292" s="35"/>
      <c r="B292" s="45">
        <v>39539</v>
      </c>
      <c r="C292" s="79">
        <v>1163</v>
      </c>
      <c r="D292" s="63">
        <v>5026.491771</v>
      </c>
      <c r="G292" s="13"/>
      <c r="H292" s="13"/>
      <c r="I292" s="13"/>
      <c r="W292" s="306"/>
      <c r="Z292" s="20"/>
      <c r="AA292" s="117"/>
    </row>
    <row r="293" spans="1:27" ht="15" hidden="1" customHeight="1" x14ac:dyDescent="0.2">
      <c r="A293" s="35"/>
      <c r="B293" s="45">
        <v>39569</v>
      </c>
      <c r="C293" s="79">
        <v>1370</v>
      </c>
      <c r="D293" s="63">
        <v>5680.8066893699997</v>
      </c>
      <c r="G293" s="13"/>
      <c r="H293" s="13"/>
      <c r="I293" s="13"/>
      <c r="W293" s="306"/>
      <c r="Z293" s="20"/>
      <c r="AA293" s="117"/>
    </row>
    <row r="294" spans="1:27" ht="15" hidden="1" customHeight="1" x14ac:dyDescent="0.2">
      <c r="A294" s="35"/>
      <c r="B294" s="45">
        <v>39600</v>
      </c>
      <c r="C294" s="79">
        <v>1269</v>
      </c>
      <c r="D294" s="63">
        <v>5503.6902774399996</v>
      </c>
      <c r="G294" s="13"/>
      <c r="H294" s="13"/>
      <c r="I294" s="13"/>
      <c r="W294" s="306"/>
      <c r="Z294" s="20"/>
      <c r="AA294" s="117"/>
    </row>
    <row r="295" spans="1:27" ht="15" hidden="1" customHeight="1" x14ac:dyDescent="0.2">
      <c r="A295" s="35"/>
      <c r="B295" s="45">
        <v>39630</v>
      </c>
      <c r="C295" s="79">
        <v>1276</v>
      </c>
      <c r="D295" s="63">
        <v>5367.5075582299996</v>
      </c>
      <c r="G295" s="13"/>
      <c r="H295" s="13"/>
      <c r="I295" s="13"/>
      <c r="W295" s="306"/>
      <c r="Z295" s="20"/>
      <c r="AA295" s="117"/>
    </row>
    <row r="296" spans="1:27" ht="15" hidden="1" customHeight="1" x14ac:dyDescent="0.2">
      <c r="A296" s="35"/>
      <c r="B296" s="45">
        <v>39661</v>
      </c>
      <c r="C296" s="79">
        <v>1055</v>
      </c>
      <c r="D296" s="63">
        <v>4496.2706395900104</v>
      </c>
      <c r="G296" s="13"/>
      <c r="H296" s="13"/>
      <c r="I296" s="13"/>
      <c r="W296" s="306"/>
      <c r="Z296" s="20"/>
      <c r="AA296" s="117"/>
    </row>
    <row r="297" spans="1:27" ht="15" hidden="1" customHeight="1" x14ac:dyDescent="0.2">
      <c r="A297" s="35"/>
      <c r="B297" s="45">
        <v>39692</v>
      </c>
      <c r="C297" s="79">
        <v>1141</v>
      </c>
      <c r="D297" s="63">
        <v>5941.6786146500199</v>
      </c>
      <c r="G297" s="13"/>
      <c r="H297" s="13"/>
      <c r="I297" s="13"/>
      <c r="W297" s="306"/>
      <c r="Z297" s="20"/>
      <c r="AA297" s="117"/>
    </row>
    <row r="298" spans="1:27" ht="15" hidden="1" customHeight="1" x14ac:dyDescent="0.2">
      <c r="A298" s="35"/>
      <c r="B298" s="45">
        <v>39722</v>
      </c>
      <c r="C298" s="79">
        <v>1036</v>
      </c>
      <c r="D298" s="63">
        <v>4895.9002272300004</v>
      </c>
      <c r="G298" s="13"/>
      <c r="H298" s="13"/>
      <c r="I298" s="13"/>
      <c r="W298" s="306"/>
      <c r="Z298" s="20"/>
      <c r="AA298" s="117"/>
    </row>
    <row r="299" spans="1:27" ht="15" hidden="1" customHeight="1" x14ac:dyDescent="0.2">
      <c r="A299" s="35"/>
      <c r="B299" s="45">
        <v>39753</v>
      </c>
      <c r="C299" s="79">
        <v>824</v>
      </c>
      <c r="D299" s="63">
        <v>3953.4706024100001</v>
      </c>
      <c r="G299" s="13"/>
      <c r="H299" s="13"/>
      <c r="I299" s="13"/>
      <c r="W299" s="306"/>
      <c r="Z299" s="20"/>
      <c r="AA299" s="117"/>
    </row>
    <row r="300" spans="1:27" ht="15" hidden="1" customHeight="1" x14ac:dyDescent="0.2">
      <c r="A300" s="35"/>
      <c r="B300" s="45">
        <v>39783</v>
      </c>
      <c r="C300" s="79">
        <v>804</v>
      </c>
      <c r="D300" s="63">
        <v>4987.7596568000199</v>
      </c>
      <c r="G300" s="13"/>
      <c r="H300" s="13"/>
      <c r="I300" s="13"/>
      <c r="W300" s="306"/>
      <c r="Z300" s="20"/>
      <c r="AA300" s="117"/>
    </row>
    <row r="301" spans="1:27" ht="15" hidden="1" customHeight="1" x14ac:dyDescent="0.2">
      <c r="A301" s="35"/>
      <c r="B301" s="45">
        <v>39814</v>
      </c>
      <c r="C301" s="79">
        <v>384</v>
      </c>
      <c r="D301" s="63">
        <v>2033.1784237100001</v>
      </c>
      <c r="G301" s="13"/>
      <c r="H301" s="13"/>
      <c r="I301" s="13"/>
      <c r="W301" s="306"/>
      <c r="Z301" s="20"/>
      <c r="AA301" s="117"/>
    </row>
    <row r="302" spans="1:27" ht="15" hidden="1" customHeight="1" x14ac:dyDescent="0.2">
      <c r="A302" s="35"/>
      <c r="B302" s="45">
        <v>39845</v>
      </c>
      <c r="C302" s="79">
        <f>V309</f>
        <v>0</v>
      </c>
      <c r="D302" s="63">
        <v>2906.9006282199998</v>
      </c>
      <c r="G302" s="13"/>
      <c r="H302" s="13"/>
      <c r="I302" s="13"/>
      <c r="W302" s="306"/>
      <c r="Z302" s="20"/>
      <c r="AA302" s="117"/>
    </row>
    <row r="303" spans="1:27" ht="15" hidden="1" customHeight="1" x14ac:dyDescent="0.2">
      <c r="A303" s="35"/>
      <c r="B303" s="45">
        <v>39873</v>
      </c>
      <c r="C303" s="79">
        <f>V310</f>
        <v>0</v>
      </c>
      <c r="D303" s="63">
        <v>5471.4145917300002</v>
      </c>
      <c r="G303" s="13"/>
      <c r="H303" s="13"/>
      <c r="I303" s="13"/>
      <c r="W303" s="306"/>
      <c r="Z303" s="20"/>
      <c r="AA303" s="117"/>
    </row>
    <row r="304" spans="1:27" ht="15" hidden="1" customHeight="1" x14ac:dyDescent="0.2">
      <c r="A304" s="35"/>
      <c r="B304" s="45">
        <v>39904</v>
      </c>
      <c r="C304" s="79">
        <v>921</v>
      </c>
      <c r="D304" s="63">
        <v>4879.4046462300003</v>
      </c>
      <c r="G304" s="13"/>
      <c r="H304" s="13"/>
      <c r="I304" s="13"/>
      <c r="W304" s="306"/>
      <c r="Z304" s="20"/>
      <c r="AA304" s="117"/>
    </row>
    <row r="305" spans="1:33" ht="15" hidden="1" customHeight="1" x14ac:dyDescent="0.2">
      <c r="A305" s="35"/>
      <c r="B305" s="45">
        <v>39934</v>
      </c>
      <c r="C305" s="79">
        <v>964</v>
      </c>
      <c r="D305" s="63">
        <v>5272.6825575900002</v>
      </c>
      <c r="G305" s="13"/>
      <c r="H305" s="13"/>
      <c r="I305" s="13"/>
      <c r="W305" s="306"/>
      <c r="Z305" s="20"/>
      <c r="AA305" s="117"/>
    </row>
    <row r="306" spans="1:33" ht="15" hidden="1" customHeight="1" x14ac:dyDescent="0.2">
      <c r="A306" s="35"/>
      <c r="B306" s="45">
        <v>39965</v>
      </c>
      <c r="C306" s="79">
        <v>1096</v>
      </c>
      <c r="D306" s="63">
        <v>6268.7952460400002</v>
      </c>
      <c r="G306" s="13"/>
      <c r="H306" s="13"/>
      <c r="I306" s="13"/>
      <c r="W306" s="306"/>
      <c r="Z306" s="20"/>
      <c r="AA306" s="117"/>
    </row>
    <row r="307" spans="1:33" ht="15" hidden="1" customHeight="1" x14ac:dyDescent="0.2">
      <c r="A307" s="35"/>
      <c r="B307" s="45">
        <v>39995</v>
      </c>
      <c r="C307" s="79">
        <v>1046</v>
      </c>
      <c r="D307" s="63">
        <v>5611.8897847300004</v>
      </c>
      <c r="G307" s="13"/>
      <c r="H307" s="13"/>
      <c r="I307" s="13"/>
      <c r="W307" s="306"/>
      <c r="Z307" s="20"/>
      <c r="AA307" s="117"/>
    </row>
    <row r="308" spans="1:33" ht="15" hidden="1" customHeight="1" x14ac:dyDescent="0.2">
      <c r="A308" s="35"/>
      <c r="B308" s="45">
        <v>40026</v>
      </c>
      <c r="C308" s="79">
        <v>1010</v>
      </c>
      <c r="D308" s="63">
        <v>6414.8767931100001</v>
      </c>
      <c r="G308" s="13"/>
      <c r="H308" s="13"/>
      <c r="I308" s="13"/>
      <c r="W308" s="306"/>
      <c r="Z308" s="20"/>
      <c r="AA308" s="117"/>
    </row>
    <row r="309" spans="1:33" ht="15" hidden="1" customHeight="1" x14ac:dyDescent="0.2">
      <c r="A309" s="35"/>
      <c r="B309" s="45">
        <v>40057</v>
      </c>
      <c r="C309" s="79">
        <v>953</v>
      </c>
      <c r="D309" s="63">
        <v>5979.2955484599997</v>
      </c>
      <c r="G309" s="13"/>
      <c r="H309" s="13"/>
      <c r="I309" s="13"/>
      <c r="W309" s="306"/>
      <c r="Z309" s="20"/>
      <c r="AA309" s="117"/>
    </row>
    <row r="310" spans="1:33" ht="15" hidden="1" customHeight="1" x14ac:dyDescent="0.2">
      <c r="A310" s="35"/>
      <c r="B310" s="45">
        <v>40087</v>
      </c>
      <c r="C310" s="79">
        <v>839</v>
      </c>
      <c r="D310" s="63">
        <v>5030.22986752</v>
      </c>
      <c r="G310" s="13"/>
      <c r="H310" s="13"/>
      <c r="I310" s="13"/>
      <c r="W310" s="306"/>
      <c r="Z310" s="20"/>
      <c r="AA310" s="117"/>
    </row>
    <row r="311" spans="1:33" ht="15" hidden="1" customHeight="1" x14ac:dyDescent="0.2">
      <c r="A311" s="35"/>
      <c r="B311" s="45">
        <v>40118</v>
      </c>
      <c r="C311" s="79">
        <v>517</v>
      </c>
      <c r="D311" s="63">
        <v>3210.6641067199998</v>
      </c>
      <c r="G311" s="13"/>
      <c r="H311" s="13"/>
      <c r="I311" s="13"/>
      <c r="W311" s="306"/>
      <c r="Z311" s="20"/>
      <c r="AA311" s="117"/>
    </row>
    <row r="312" spans="1:33" ht="6" hidden="1" customHeight="1" x14ac:dyDescent="0.2">
      <c r="A312" s="35"/>
      <c r="B312" s="45">
        <v>40148</v>
      </c>
      <c r="C312" s="79">
        <v>406</v>
      </c>
      <c r="D312" s="63">
        <v>2922.6919646000001</v>
      </c>
      <c r="G312" s="13"/>
      <c r="H312" s="13"/>
      <c r="I312" s="13"/>
      <c r="W312" s="306"/>
      <c r="Z312" s="20"/>
      <c r="AA312" s="117"/>
    </row>
    <row r="313" spans="1:33" ht="21" customHeight="1" x14ac:dyDescent="0.2">
      <c r="A313" s="35"/>
      <c r="B313" s="50" t="s">
        <v>61</v>
      </c>
      <c r="C313" s="163">
        <v>682</v>
      </c>
      <c r="D313" s="300">
        <v>6937.9328142900004</v>
      </c>
      <c r="G313" s="13"/>
      <c r="H313" s="13"/>
      <c r="I313" s="13"/>
      <c r="P313" s="25"/>
      <c r="Q313" s="25"/>
      <c r="R313" s="25"/>
      <c r="S313" s="25"/>
      <c r="V313" s="329">
        <v>809</v>
      </c>
      <c r="W313" s="328">
        <v>7610.1555466999998</v>
      </c>
      <c r="X313" s="362"/>
      <c r="Y313" s="121"/>
      <c r="Z313" s="25"/>
      <c r="AA313" s="25"/>
      <c r="AB313" s="25"/>
      <c r="AC313" s="164"/>
      <c r="AD313" s="26"/>
      <c r="AE313" s="26"/>
      <c r="AF313" s="26"/>
      <c r="AG313" s="26"/>
    </row>
    <row r="314" spans="1:33" ht="21" hidden="1" customHeight="1" x14ac:dyDescent="0.2">
      <c r="A314" s="35"/>
      <c r="B314" s="50" t="s">
        <v>34</v>
      </c>
      <c r="C314" s="163">
        <v>0</v>
      </c>
      <c r="D314" s="300">
        <v>0</v>
      </c>
      <c r="G314" s="13"/>
      <c r="H314" s="13"/>
      <c r="I314" s="13"/>
      <c r="P314" s="37"/>
      <c r="Q314" s="37"/>
      <c r="R314" s="37"/>
      <c r="S314" s="37"/>
      <c r="T314" s="363"/>
      <c r="V314" s="329">
        <v>947</v>
      </c>
      <c r="W314" s="328">
        <v>8986.3774186499995</v>
      </c>
      <c r="X314" s="362"/>
      <c r="Y314" s="121"/>
      <c r="Z314" s="25"/>
      <c r="AA314" s="25"/>
      <c r="AB314" s="25"/>
      <c r="AC314" s="165"/>
      <c r="AD314" s="26"/>
      <c r="AE314" s="26"/>
      <c r="AF314" s="645"/>
      <c r="AG314" s="645"/>
    </row>
    <row r="315" spans="1:33" ht="21" hidden="1" customHeight="1" x14ac:dyDescent="0.2">
      <c r="A315" s="35"/>
      <c r="B315" s="50" t="s">
        <v>35</v>
      </c>
      <c r="C315" s="163">
        <v>0</v>
      </c>
      <c r="D315" s="300">
        <v>0</v>
      </c>
      <c r="G315" s="13"/>
      <c r="H315" s="13"/>
      <c r="I315" s="13"/>
      <c r="O315" s="37"/>
      <c r="P315" s="25"/>
      <c r="Q315" s="25"/>
      <c r="R315" s="25"/>
      <c r="S315" s="25"/>
      <c r="T315" s="364"/>
      <c r="V315" s="329">
        <v>1067</v>
      </c>
      <c r="W315" s="328">
        <v>9808.3536105300009</v>
      </c>
      <c r="X315" s="329"/>
      <c r="Y315" s="22"/>
      <c r="Z315" s="25"/>
      <c r="AA315" s="25"/>
      <c r="AB315" s="25"/>
      <c r="AC315" s="250"/>
      <c r="AD315" s="26"/>
      <c r="AE315" s="26"/>
      <c r="AF315" s="122"/>
      <c r="AG315" s="122"/>
    </row>
    <row r="316" spans="1:33" ht="21" hidden="1" customHeight="1" x14ac:dyDescent="0.2">
      <c r="A316" s="35"/>
      <c r="B316" s="50" t="s">
        <v>36</v>
      </c>
      <c r="C316" s="163">
        <v>0</v>
      </c>
      <c r="D316" s="300">
        <v>0</v>
      </c>
      <c r="G316" s="13"/>
      <c r="H316" s="13"/>
      <c r="I316" s="13"/>
      <c r="P316" s="25"/>
      <c r="Q316" s="25"/>
      <c r="R316" s="25"/>
      <c r="S316" s="25"/>
      <c r="V316" s="329">
        <v>917</v>
      </c>
      <c r="W316" s="328">
        <v>9877.23740516</v>
      </c>
      <c r="X316" s="362"/>
      <c r="Y316" s="121"/>
      <c r="Z316" s="25"/>
      <c r="AA316" s="25"/>
      <c r="AB316" s="25"/>
      <c r="AC316" s="164"/>
      <c r="AD316" s="26"/>
      <c r="AE316" s="26"/>
      <c r="AF316" s="26"/>
      <c r="AG316" s="26"/>
    </row>
    <row r="317" spans="1:33" ht="21" hidden="1" customHeight="1" x14ac:dyDescent="0.2">
      <c r="A317" s="35"/>
      <c r="B317" s="50" t="s">
        <v>37</v>
      </c>
      <c r="C317" s="163">
        <v>0</v>
      </c>
      <c r="D317" s="300">
        <v>0</v>
      </c>
      <c r="G317" s="13"/>
      <c r="H317" s="13"/>
      <c r="I317" s="13"/>
      <c r="P317" s="37"/>
      <c r="Q317" s="37"/>
      <c r="R317" s="37"/>
      <c r="S317" s="37"/>
      <c r="T317" s="363"/>
      <c r="V317" s="329">
        <v>1269</v>
      </c>
      <c r="W317" s="328">
        <v>11289.32120244</v>
      </c>
      <c r="X317" s="362"/>
      <c r="Y317" s="121"/>
      <c r="Z317" s="25"/>
      <c r="AA317" s="25"/>
      <c r="AB317" s="25"/>
      <c r="AC317" s="165"/>
      <c r="AD317" s="26"/>
      <c r="AE317" s="26"/>
      <c r="AF317" s="645"/>
      <c r="AG317" s="645"/>
    </row>
    <row r="318" spans="1:33" ht="21" hidden="1" customHeight="1" x14ac:dyDescent="0.2">
      <c r="A318" s="35"/>
      <c r="B318" s="50" t="s">
        <v>33</v>
      </c>
      <c r="C318" s="163">
        <v>0</v>
      </c>
      <c r="D318" s="68">
        <v>0</v>
      </c>
      <c r="G318" s="13"/>
      <c r="H318" s="13"/>
      <c r="I318" s="13"/>
      <c r="O318" s="37"/>
      <c r="P318" s="25"/>
      <c r="Q318" s="25"/>
      <c r="R318" s="25"/>
      <c r="S318" s="25"/>
      <c r="T318" s="364"/>
      <c r="V318" s="329">
        <v>1226</v>
      </c>
      <c r="W318" s="328">
        <v>10779.48236749</v>
      </c>
      <c r="X318" s="329"/>
      <c r="Y318" s="22"/>
      <c r="Z318" s="25"/>
      <c r="AA318" s="25"/>
      <c r="AB318" s="25"/>
      <c r="AC318" s="250"/>
      <c r="AD318" s="26"/>
      <c r="AE318" s="26"/>
      <c r="AF318" s="122"/>
      <c r="AG318" s="122"/>
    </row>
    <row r="319" spans="1:33" ht="21" hidden="1" customHeight="1" x14ac:dyDescent="0.2">
      <c r="A319" s="35"/>
      <c r="B319" s="50" t="s">
        <v>38</v>
      </c>
      <c r="C319" s="163">
        <v>0</v>
      </c>
      <c r="D319" s="300">
        <v>0</v>
      </c>
      <c r="G319" s="13"/>
      <c r="H319" s="13"/>
      <c r="I319" s="13"/>
      <c r="P319" s="25"/>
      <c r="Q319" s="25"/>
      <c r="R319" s="25"/>
      <c r="S319" s="25"/>
      <c r="V319" s="329">
        <v>1096</v>
      </c>
      <c r="W319" s="328">
        <v>12069.706923919999</v>
      </c>
      <c r="X319" s="362"/>
      <c r="Y319" s="121"/>
      <c r="Z319" s="25"/>
      <c r="AA319" s="25"/>
      <c r="AB319" s="25"/>
      <c r="AC319" s="164"/>
      <c r="AD319" s="26"/>
      <c r="AE319" s="26"/>
      <c r="AF319" s="26"/>
      <c r="AG319" s="26"/>
    </row>
    <row r="320" spans="1:33" ht="21" hidden="1" customHeight="1" x14ac:dyDescent="0.2">
      <c r="A320" s="35"/>
      <c r="B320" s="50" t="s">
        <v>39</v>
      </c>
      <c r="C320" s="163">
        <v>0</v>
      </c>
      <c r="D320" s="300">
        <v>0</v>
      </c>
      <c r="G320" s="13"/>
      <c r="H320" s="13"/>
      <c r="I320" s="13"/>
      <c r="P320" s="37"/>
      <c r="Q320" s="37"/>
      <c r="R320" s="37"/>
      <c r="S320" s="37"/>
      <c r="T320" s="363"/>
      <c r="V320" s="329">
        <v>1345</v>
      </c>
      <c r="W320" s="328">
        <v>11734.405629929999</v>
      </c>
      <c r="X320" s="362"/>
      <c r="Y320" s="121"/>
      <c r="Z320" s="25"/>
      <c r="AA320" s="25"/>
      <c r="AB320" s="25"/>
      <c r="AC320" s="165"/>
      <c r="AD320" s="26"/>
      <c r="AE320" s="26"/>
      <c r="AF320" s="645"/>
      <c r="AG320" s="645"/>
    </row>
    <row r="321" spans="1:33" ht="21" hidden="1" customHeight="1" x14ac:dyDescent="0.2">
      <c r="A321" s="35"/>
      <c r="B321" s="50" t="s">
        <v>43</v>
      </c>
      <c r="C321" s="163">
        <v>0</v>
      </c>
      <c r="D321" s="68">
        <v>0</v>
      </c>
      <c r="G321" s="13"/>
      <c r="H321" s="13"/>
      <c r="I321" s="13"/>
      <c r="O321" s="37"/>
      <c r="P321" s="25"/>
      <c r="Q321" s="25"/>
      <c r="R321" s="25"/>
      <c r="S321" s="25"/>
      <c r="T321" s="364"/>
      <c r="V321" s="360"/>
      <c r="W321" s="356"/>
      <c r="X321" s="329"/>
      <c r="Y321" s="22"/>
      <c r="Z321" s="25"/>
      <c r="AA321" s="25"/>
      <c r="AB321" s="25"/>
      <c r="AC321" s="250"/>
      <c r="AD321" s="26"/>
      <c r="AE321" s="26"/>
      <c r="AF321" s="122"/>
      <c r="AG321" s="122"/>
    </row>
    <row r="322" spans="1:33" ht="21" hidden="1" customHeight="1" x14ac:dyDescent="0.2">
      <c r="A322" s="35"/>
      <c r="B322" s="50" t="s">
        <v>41</v>
      </c>
      <c r="C322" s="163">
        <v>0</v>
      </c>
      <c r="D322" s="300">
        <v>0</v>
      </c>
      <c r="G322" s="13"/>
      <c r="H322" s="13"/>
      <c r="I322" s="13"/>
      <c r="P322" s="25"/>
      <c r="Q322" s="25"/>
      <c r="R322" s="25"/>
      <c r="S322" s="25"/>
      <c r="V322" s="360"/>
      <c r="W322" s="361"/>
      <c r="X322" s="362"/>
      <c r="Y322" s="121"/>
      <c r="Z322" s="25"/>
      <c r="AA322" s="25"/>
      <c r="AB322" s="25"/>
      <c r="AC322" s="164"/>
      <c r="AD322" s="26"/>
      <c r="AE322" s="26"/>
      <c r="AF322" s="26"/>
      <c r="AG322" s="26"/>
    </row>
    <row r="323" spans="1:33" ht="21" hidden="1" customHeight="1" x14ac:dyDescent="0.2">
      <c r="A323" s="35"/>
      <c r="B323" s="50" t="s">
        <v>42</v>
      </c>
      <c r="C323" s="163">
        <v>0</v>
      </c>
      <c r="D323" s="300">
        <v>0</v>
      </c>
      <c r="G323" s="13"/>
      <c r="H323" s="13"/>
      <c r="I323" s="13"/>
      <c r="P323" s="37"/>
      <c r="Q323" s="37"/>
      <c r="R323" s="37"/>
      <c r="S323" s="37"/>
      <c r="T323" s="363"/>
      <c r="V323" s="360"/>
      <c r="W323" s="361"/>
      <c r="X323" s="362"/>
      <c r="Y323" s="121"/>
      <c r="Z323" s="25"/>
      <c r="AA323" s="25"/>
      <c r="AB323" s="25"/>
      <c r="AC323" s="165"/>
      <c r="AD323" s="26"/>
      <c r="AE323" s="26"/>
      <c r="AF323" s="645"/>
      <c r="AG323" s="645"/>
    </row>
    <row r="324" spans="1:33" ht="21" hidden="1" customHeight="1" x14ac:dyDescent="0.2">
      <c r="A324" s="35"/>
      <c r="B324" s="50" t="s">
        <v>62</v>
      </c>
      <c r="C324" s="163">
        <v>0</v>
      </c>
      <c r="D324" s="68">
        <v>0</v>
      </c>
      <c r="G324" s="13"/>
      <c r="H324" s="13"/>
      <c r="I324" s="13"/>
      <c r="O324" s="37"/>
      <c r="P324" s="25"/>
      <c r="Q324" s="25"/>
      <c r="R324" s="25"/>
      <c r="S324" s="25"/>
      <c r="T324" s="364"/>
      <c r="V324" s="360"/>
      <c r="W324" s="356"/>
      <c r="X324" s="329"/>
      <c r="Y324" s="22"/>
      <c r="Z324" s="25"/>
      <c r="AA324" s="25"/>
      <c r="AB324" s="25"/>
      <c r="AC324" s="250"/>
      <c r="AD324" s="26"/>
      <c r="AE324" s="26"/>
      <c r="AF324" s="122"/>
      <c r="AG324" s="122"/>
    </row>
    <row r="325" spans="1:33" ht="15" customHeight="1" x14ac:dyDescent="0.2">
      <c r="A325" s="35"/>
      <c r="B325" s="274" t="s">
        <v>31</v>
      </c>
      <c r="C325" s="227">
        <f>SUM(C313:C324)</f>
        <v>682</v>
      </c>
      <c r="D325" s="275">
        <f>D313+D314+D315+D316+D317+D318+D319+D320+D321+D322+D323+D324</f>
        <v>6937.9328142900004</v>
      </c>
      <c r="G325" s="13"/>
      <c r="H325" s="13"/>
      <c r="I325" s="13"/>
      <c r="P325" s="92"/>
      <c r="Q325" s="92"/>
      <c r="R325" s="92"/>
      <c r="S325" s="92"/>
      <c r="T325" s="329"/>
      <c r="U325" s="365"/>
      <c r="V325" s="360"/>
      <c r="W325" s="356"/>
      <c r="X325" s="329"/>
      <c r="Y325" s="22"/>
      <c r="Z325" s="25"/>
      <c r="AA325" s="25"/>
      <c r="AB325" s="25"/>
      <c r="AC325" s="26"/>
      <c r="AD325" s="26"/>
      <c r="AE325" s="26"/>
      <c r="AF325" s="25"/>
      <c r="AG325" s="63"/>
    </row>
    <row r="326" spans="1:33" ht="15" customHeight="1" x14ac:dyDescent="0.2">
      <c r="A326" s="35"/>
      <c r="C326" s="182"/>
      <c r="E326" s="13"/>
      <c r="G326" s="13"/>
      <c r="H326" s="13"/>
      <c r="I326" s="13"/>
      <c r="U326" s="365"/>
      <c r="V326" s="360"/>
      <c r="W326" s="361"/>
      <c r="X326" s="362"/>
      <c r="Z326" s="25"/>
      <c r="AA326" s="25"/>
      <c r="AB326" s="25"/>
      <c r="AC326" s="26"/>
      <c r="AD326" s="26"/>
      <c r="AE326" s="26"/>
      <c r="AF326" s="25"/>
      <c r="AG326" s="63"/>
    </row>
    <row r="327" spans="1:33" ht="15" customHeight="1" x14ac:dyDescent="0.2">
      <c r="A327" s="35"/>
      <c r="E327" s="13"/>
      <c r="G327" s="13"/>
      <c r="H327" s="13"/>
      <c r="I327" s="13"/>
      <c r="U327" s="365"/>
      <c r="V327" s="366"/>
      <c r="W327" s="366"/>
      <c r="X327" s="367"/>
      <c r="Z327" s="25"/>
      <c r="AA327" s="25"/>
      <c r="AB327" s="22"/>
      <c r="AC327" s="26"/>
      <c r="AD327" s="26"/>
      <c r="AE327" s="26"/>
      <c r="AF327" s="25"/>
      <c r="AG327" s="63"/>
    </row>
    <row r="328" spans="1:33" ht="15" customHeight="1" x14ac:dyDescent="0.2">
      <c r="A328" s="35"/>
      <c r="D328" s="239"/>
      <c r="E328" s="13"/>
      <c r="G328" s="13"/>
      <c r="H328" s="13"/>
      <c r="I328" s="13"/>
      <c r="U328" s="365"/>
      <c r="Z328" s="25"/>
      <c r="AA328" s="25"/>
      <c r="AB328" s="22"/>
      <c r="AC328" s="26"/>
      <c r="AD328" s="26"/>
      <c r="AE328" s="26"/>
      <c r="AF328" s="25"/>
      <c r="AG328" s="63"/>
    </row>
    <row r="329" spans="1:33" ht="15" customHeight="1" x14ac:dyDescent="0.2">
      <c r="A329" s="35"/>
      <c r="C329" s="182"/>
      <c r="E329" s="13"/>
      <c r="G329" s="13"/>
      <c r="H329" s="13"/>
      <c r="I329" s="13"/>
      <c r="U329" s="365"/>
      <c r="V329" s="366"/>
      <c r="W329" s="366"/>
      <c r="X329" s="367"/>
      <c r="Z329" s="25"/>
      <c r="AA329" s="25"/>
      <c r="AB329" s="22"/>
      <c r="AC329" s="26"/>
      <c r="AD329" s="26"/>
      <c r="AE329" s="26"/>
      <c r="AF329" s="25"/>
      <c r="AG329" s="63"/>
    </row>
    <row r="330" spans="1:33" ht="15" customHeight="1" x14ac:dyDescent="0.2">
      <c r="A330" s="35"/>
      <c r="E330" s="13"/>
      <c r="G330" s="13"/>
      <c r="H330" s="13"/>
      <c r="I330" s="13"/>
      <c r="U330" s="365"/>
      <c r="V330" s="366"/>
      <c r="W330" s="366"/>
      <c r="X330" s="367"/>
      <c r="Z330" s="25"/>
      <c r="AA330" s="25"/>
      <c r="AB330" s="22"/>
      <c r="AC330" s="26"/>
      <c r="AD330" s="26"/>
      <c r="AE330" s="26"/>
      <c r="AF330" s="25"/>
      <c r="AG330" s="63"/>
    </row>
    <row r="331" spans="1:33" ht="15" customHeight="1" x14ac:dyDescent="0.2">
      <c r="A331" s="35"/>
      <c r="E331" s="13"/>
      <c r="G331" s="13"/>
      <c r="H331" s="13"/>
      <c r="I331" s="13"/>
      <c r="U331" s="365"/>
      <c r="V331" s="366"/>
      <c r="W331" s="366"/>
      <c r="X331" s="367"/>
      <c r="Z331" s="25"/>
      <c r="AA331" s="25"/>
      <c r="AB331" s="22"/>
      <c r="AC331" s="26"/>
      <c r="AD331" s="26"/>
      <c r="AE331" s="26"/>
      <c r="AF331" s="25"/>
      <c r="AG331" s="63"/>
    </row>
    <row r="332" spans="1:33" ht="15" customHeight="1" x14ac:dyDescent="0.2">
      <c r="A332" s="35"/>
      <c r="E332" s="13"/>
      <c r="G332" s="13"/>
      <c r="H332" s="13"/>
      <c r="I332" s="13"/>
      <c r="U332" s="365"/>
      <c r="V332" s="366"/>
      <c r="W332" s="366"/>
      <c r="X332" s="367"/>
      <c r="Z332" s="25"/>
      <c r="AA332" s="25"/>
      <c r="AB332" s="22"/>
      <c r="AC332" s="26"/>
      <c r="AD332" s="26"/>
      <c r="AE332" s="26"/>
      <c r="AF332" s="25"/>
      <c r="AG332" s="63"/>
    </row>
    <row r="333" spans="1:33" ht="15" customHeight="1" x14ac:dyDescent="0.2">
      <c r="A333" s="35"/>
      <c r="E333" s="13"/>
      <c r="G333" s="13"/>
      <c r="H333" s="13"/>
      <c r="I333" s="13"/>
      <c r="U333" s="365"/>
      <c r="V333" s="366"/>
      <c r="W333" s="366"/>
      <c r="X333" s="367"/>
      <c r="Z333" s="25"/>
      <c r="AA333" s="25"/>
      <c r="AB333" s="22"/>
      <c r="AC333" s="26"/>
      <c r="AD333" s="26"/>
      <c r="AE333" s="26"/>
      <c r="AF333" s="25"/>
      <c r="AG333" s="63"/>
    </row>
    <row r="334" spans="1:33" ht="15" customHeight="1" x14ac:dyDescent="0.2">
      <c r="A334" s="35"/>
      <c r="E334" s="13"/>
      <c r="G334" s="13"/>
      <c r="H334" s="13"/>
      <c r="I334" s="13"/>
      <c r="U334" s="365"/>
      <c r="V334" s="366"/>
      <c r="W334" s="366"/>
      <c r="X334" s="367"/>
      <c r="Z334" s="25"/>
      <c r="AA334" s="25"/>
      <c r="AB334" s="22"/>
      <c r="AC334" s="26"/>
      <c r="AD334" s="26"/>
      <c r="AE334" s="26"/>
      <c r="AF334" s="25"/>
      <c r="AG334" s="63"/>
    </row>
    <row r="335" spans="1:33" ht="15" customHeight="1" x14ac:dyDescent="0.2">
      <c r="A335" s="35"/>
      <c r="B335" s="15"/>
      <c r="C335" s="80"/>
      <c r="D335" s="14"/>
      <c r="F335" s="43"/>
      <c r="G335" s="13"/>
      <c r="H335" s="13"/>
      <c r="I335" s="13"/>
      <c r="U335" s="365"/>
      <c r="Z335" s="25"/>
      <c r="AA335" s="25"/>
      <c r="AB335" s="22"/>
      <c r="AC335" s="26"/>
      <c r="AD335" s="26"/>
      <c r="AE335" s="26"/>
      <c r="AF335" s="25"/>
      <c r="AG335" s="63"/>
    </row>
    <row r="336" spans="1:33" ht="25.5" customHeight="1" x14ac:dyDescent="0.2">
      <c r="A336" s="32"/>
      <c r="B336" s="631" t="s">
        <v>338</v>
      </c>
      <c r="C336" s="631"/>
      <c r="D336" s="631"/>
      <c r="E336" s="631"/>
      <c r="F336" s="631"/>
      <c r="G336" s="631"/>
      <c r="H336" s="13"/>
      <c r="I336" s="13"/>
      <c r="J336" s="13"/>
      <c r="K336" s="13"/>
      <c r="L336" s="472"/>
      <c r="V336" s="366"/>
      <c r="W336" s="329"/>
      <c r="X336" s="328"/>
      <c r="Z336" s="20"/>
    </row>
    <row r="337" spans="1:35" ht="15.75" customHeight="1" x14ac:dyDescent="0.2">
      <c r="A337" s="35"/>
      <c r="D337" s="36"/>
      <c r="G337" s="13"/>
      <c r="H337" s="13"/>
      <c r="I337" s="13"/>
      <c r="J337" s="13"/>
      <c r="K337" s="13"/>
      <c r="L337" s="472"/>
      <c r="V337" s="366"/>
      <c r="W337" s="329"/>
      <c r="X337" s="365"/>
      <c r="Y337" s="26"/>
      <c r="Z337" s="38"/>
      <c r="AB337" s="33"/>
    </row>
    <row r="338" spans="1:35" ht="30.75" customHeight="1" x14ac:dyDescent="0.2">
      <c r="A338" s="35"/>
      <c r="B338" s="158"/>
      <c r="C338" s="663" t="s">
        <v>516</v>
      </c>
      <c r="D338" s="663"/>
      <c r="E338" s="668" t="s">
        <v>527</v>
      </c>
      <c r="F338" s="668"/>
      <c r="U338" s="643" t="s">
        <v>342</v>
      </c>
      <c r="V338" s="643"/>
      <c r="W338" s="643"/>
      <c r="X338" s="643"/>
      <c r="Y338" s="259"/>
      <c r="Z338" s="643" t="s">
        <v>360</v>
      </c>
      <c r="AA338" s="643"/>
      <c r="AB338" s="643"/>
      <c r="AC338" s="643"/>
      <c r="AF338" s="33"/>
    </row>
    <row r="339" spans="1:35" ht="26.25" customHeight="1" x14ac:dyDescent="0.2">
      <c r="A339" s="35"/>
      <c r="B339" s="98" t="s">
        <v>218</v>
      </c>
      <c r="C339" s="166" t="s">
        <v>60</v>
      </c>
      <c r="D339" s="166" t="s">
        <v>205</v>
      </c>
      <c r="E339" s="166" t="s">
        <v>60</v>
      </c>
      <c r="F339" s="166" t="s">
        <v>205</v>
      </c>
      <c r="G339" s="23"/>
      <c r="P339" s="167"/>
      <c r="Q339" s="167"/>
      <c r="R339" s="167"/>
      <c r="S339" s="167"/>
      <c r="T339" s="368"/>
      <c r="U339" s="369" t="s">
        <v>218</v>
      </c>
      <c r="V339" s="370" t="s">
        <v>60</v>
      </c>
      <c r="W339" s="370" t="s">
        <v>336</v>
      </c>
      <c r="X339" s="370" t="s">
        <v>205</v>
      </c>
      <c r="Y339" s="260"/>
      <c r="Z339" s="369" t="s">
        <v>218</v>
      </c>
      <c r="AA339" s="370" t="s">
        <v>60</v>
      </c>
      <c r="AB339" s="370" t="s">
        <v>336</v>
      </c>
      <c r="AC339" s="370" t="s">
        <v>205</v>
      </c>
      <c r="AF339" s="33"/>
    </row>
    <row r="340" spans="1:35" ht="21" customHeight="1" x14ac:dyDescent="0.2">
      <c r="A340" s="35"/>
      <c r="B340" s="60" t="s">
        <v>203</v>
      </c>
      <c r="C340" s="182">
        <v>567</v>
      </c>
      <c r="D340" s="265">
        <v>7.2150670194003528</v>
      </c>
      <c r="E340" s="503">
        <v>618</v>
      </c>
      <c r="F340" s="265">
        <v>7.1267152103559877</v>
      </c>
      <c r="G340" s="23"/>
      <c r="O340" s="167"/>
      <c r="P340" s="168"/>
      <c r="Q340" s="168"/>
      <c r="R340" s="168"/>
      <c r="S340" s="168"/>
      <c r="U340" s="371" t="s">
        <v>203</v>
      </c>
      <c r="V340" s="420">
        <v>561</v>
      </c>
      <c r="W340" s="421">
        <v>3997.538</v>
      </c>
      <c r="X340" s="330">
        <f>+W340/V340</f>
        <v>7.1257361853832446</v>
      </c>
      <c r="Y340" s="72"/>
      <c r="Z340" s="371" t="s">
        <v>203</v>
      </c>
      <c r="AA340" s="351">
        <v>830</v>
      </c>
      <c r="AB340" s="330">
        <v>5428.8249999999998</v>
      </c>
      <c r="AC340" s="330">
        <f>+AB340/AA340</f>
        <v>6.5407530120481923</v>
      </c>
      <c r="AF340" s="33"/>
      <c r="AI340" s="27"/>
    </row>
    <row r="341" spans="1:35" ht="21" customHeight="1" x14ac:dyDescent="0.2">
      <c r="A341" s="35"/>
      <c r="B341" s="61" t="s">
        <v>204</v>
      </c>
      <c r="C341" s="182">
        <v>115</v>
      </c>
      <c r="D341" s="265">
        <v>24.756433167739132</v>
      </c>
      <c r="E341" s="503">
        <v>191</v>
      </c>
      <c r="F341" s="265">
        <v>16.784531658115185</v>
      </c>
      <c r="G341" s="23"/>
      <c r="U341" s="371" t="s">
        <v>204</v>
      </c>
      <c r="V341" s="420">
        <v>356</v>
      </c>
      <c r="W341" s="422">
        <v>5879.6994051599995</v>
      </c>
      <c r="X341" s="330">
        <f>+W341/V341</f>
        <v>16.51600956505618</v>
      </c>
      <c r="Y341" s="72"/>
      <c r="Z341" s="371" t="s">
        <v>204</v>
      </c>
      <c r="AA341" s="351">
        <v>43</v>
      </c>
      <c r="AB341" s="330">
        <v>686.34394599000007</v>
      </c>
      <c r="AC341" s="330">
        <f>+AB341/AA341</f>
        <v>15.961487116046513</v>
      </c>
      <c r="AF341" s="33"/>
      <c r="AI341" s="27"/>
    </row>
    <row r="342" spans="1:35" ht="15" customHeight="1" x14ac:dyDescent="0.2">
      <c r="A342" s="35"/>
      <c r="B342" s="62" t="s">
        <v>31</v>
      </c>
      <c r="C342" s="282">
        <f>SUM(C340:C341)</f>
        <v>682</v>
      </c>
      <c r="D342" s="266"/>
      <c r="E342" s="282">
        <f>SUM(E340:E341)</f>
        <v>809</v>
      </c>
      <c r="F342" s="504"/>
      <c r="G342" s="23"/>
      <c r="K342" s="29"/>
      <c r="U342" s="372" t="s">
        <v>31</v>
      </c>
      <c r="V342" s="373">
        <f>SUM(V340:V341)</f>
        <v>917</v>
      </c>
      <c r="W342" s="374"/>
      <c r="X342" s="375"/>
      <c r="Y342" s="262"/>
      <c r="Z342" s="372" t="s">
        <v>31</v>
      </c>
      <c r="AA342" s="373">
        <f>SUM(AA340:AA341)</f>
        <v>873</v>
      </c>
      <c r="AB342" s="374"/>
      <c r="AC342" s="375"/>
      <c r="AF342" s="33"/>
    </row>
    <row r="343" spans="1:35" ht="15.75" customHeight="1" x14ac:dyDescent="0.2">
      <c r="A343" s="35"/>
      <c r="B343" s="261"/>
      <c r="C343" s="82"/>
      <c r="D343" s="82"/>
      <c r="E343" s="262"/>
      <c r="F343" s="263"/>
      <c r="G343" s="23"/>
      <c r="K343" s="29"/>
      <c r="V343" s="376"/>
      <c r="W343" s="375"/>
      <c r="X343" s="375"/>
      <c r="Y343" s="262"/>
      <c r="Z343" s="263"/>
      <c r="AB343" s="33"/>
      <c r="AF343" s="33"/>
    </row>
    <row r="344" spans="1:35" ht="15.75" customHeight="1" x14ac:dyDescent="0.2">
      <c r="A344" s="35"/>
      <c r="F344" s="23"/>
      <c r="G344" s="23"/>
      <c r="O344" s="167"/>
      <c r="P344" s="167"/>
      <c r="Q344" s="167"/>
      <c r="R344" s="167"/>
      <c r="S344" s="167"/>
      <c r="T344" s="377"/>
      <c r="V344" s="366"/>
      <c r="W344" s="356"/>
      <c r="X344" s="328"/>
      <c r="Z344" s="20"/>
    </row>
    <row r="345" spans="1:35" ht="15.75" customHeight="1" x14ac:dyDescent="0.2">
      <c r="A345" s="35"/>
      <c r="D345" s="36"/>
      <c r="O345" s="167"/>
      <c r="P345" s="167"/>
      <c r="Q345" s="167"/>
      <c r="R345" s="167"/>
      <c r="S345" s="167"/>
      <c r="T345" s="377"/>
      <c r="V345" s="366"/>
      <c r="W345" s="356"/>
      <c r="X345" s="328"/>
      <c r="Z345" s="20"/>
    </row>
    <row r="346" spans="1:35" ht="15.75" customHeight="1" x14ac:dyDescent="0.2">
      <c r="A346" s="35"/>
      <c r="D346" s="36"/>
      <c r="G346" s="124"/>
      <c r="H346" s="125"/>
      <c r="I346" s="124"/>
      <c r="O346" s="167"/>
      <c r="P346" s="167"/>
      <c r="Q346" s="167"/>
      <c r="R346" s="167"/>
      <c r="S346" s="167"/>
      <c r="T346" s="377"/>
      <c r="V346" s="366"/>
      <c r="W346" s="329"/>
      <c r="X346" s="328"/>
      <c r="Z346" s="20"/>
    </row>
    <row r="347" spans="1:35" ht="15.75" customHeight="1" x14ac:dyDescent="0.2">
      <c r="A347" s="35"/>
      <c r="D347" s="36"/>
      <c r="G347" s="125"/>
      <c r="H347" s="126"/>
      <c r="I347" s="29"/>
      <c r="O347" s="167"/>
      <c r="P347" s="167"/>
      <c r="Q347" s="167"/>
      <c r="R347" s="167"/>
      <c r="S347" s="167"/>
      <c r="T347" s="377"/>
      <c r="V347" s="366"/>
      <c r="W347" s="329"/>
      <c r="X347" s="328"/>
      <c r="Z347" s="20"/>
    </row>
    <row r="348" spans="1:35" ht="15.75" customHeight="1" x14ac:dyDescent="0.2">
      <c r="A348" s="35"/>
      <c r="D348" s="36"/>
      <c r="F348" s="23"/>
      <c r="G348" s="23"/>
      <c r="O348" s="167"/>
      <c r="P348" s="168"/>
      <c r="Q348" s="168"/>
      <c r="R348" s="168"/>
      <c r="S348" s="168"/>
      <c r="T348" s="377"/>
      <c r="V348" s="366"/>
      <c r="W348" s="329"/>
      <c r="X348" s="328"/>
      <c r="Z348" s="20"/>
    </row>
    <row r="349" spans="1:35" ht="15.75" customHeight="1" x14ac:dyDescent="0.2">
      <c r="A349" s="35"/>
      <c r="D349" s="36"/>
      <c r="F349" s="29"/>
      <c r="G349" s="29"/>
      <c r="P349" s="167"/>
      <c r="Q349" s="167"/>
      <c r="R349" s="167"/>
      <c r="S349" s="167"/>
      <c r="T349" s="377"/>
      <c r="V349" s="366"/>
      <c r="W349" s="329"/>
      <c r="X349" s="328"/>
      <c r="Z349" s="20"/>
    </row>
    <row r="350" spans="1:35" ht="15.75" customHeight="1" x14ac:dyDescent="0.2">
      <c r="A350" s="35"/>
      <c r="D350" s="36"/>
      <c r="P350" s="167"/>
      <c r="Q350" s="167"/>
      <c r="R350" s="167"/>
      <c r="S350" s="167"/>
      <c r="T350" s="377"/>
      <c r="V350" s="366"/>
      <c r="W350" s="329"/>
      <c r="X350" s="328"/>
      <c r="Z350" s="20"/>
    </row>
    <row r="351" spans="1:35" ht="15.75" customHeight="1" x14ac:dyDescent="0.2">
      <c r="A351" s="35"/>
      <c r="D351" s="36"/>
      <c r="P351" s="167"/>
      <c r="Q351" s="167"/>
      <c r="R351" s="167"/>
      <c r="S351" s="167"/>
      <c r="T351" s="377"/>
      <c r="V351" s="366"/>
      <c r="W351" s="329"/>
      <c r="X351" s="328"/>
      <c r="Z351" s="20"/>
    </row>
    <row r="352" spans="1:35" ht="15.75" customHeight="1" x14ac:dyDescent="0.2">
      <c r="A352" s="35"/>
      <c r="D352" s="36"/>
      <c r="P352" s="167"/>
      <c r="Q352" s="167"/>
      <c r="R352" s="167"/>
      <c r="S352" s="167"/>
      <c r="T352" s="377"/>
      <c r="V352" s="366"/>
      <c r="W352" s="329"/>
      <c r="X352" s="328"/>
      <c r="Z352" s="20"/>
    </row>
    <row r="353" spans="1:26" ht="15.75" customHeight="1" x14ac:dyDescent="0.2">
      <c r="A353" s="35"/>
      <c r="D353" s="36"/>
      <c r="P353" s="167"/>
      <c r="Q353" s="167"/>
      <c r="R353" s="167"/>
      <c r="S353" s="167"/>
      <c r="T353" s="377"/>
      <c r="V353" s="366"/>
      <c r="W353" s="329"/>
      <c r="X353" s="328"/>
      <c r="Z353" s="20"/>
    </row>
    <row r="354" spans="1:26" ht="15.75" customHeight="1" x14ac:dyDescent="0.2">
      <c r="A354" s="35"/>
      <c r="D354" s="36"/>
      <c r="P354" s="167"/>
      <c r="Q354" s="167"/>
      <c r="R354" s="167"/>
      <c r="S354" s="167"/>
      <c r="T354" s="377"/>
      <c r="V354" s="366"/>
      <c r="W354" s="329"/>
      <c r="X354" s="328"/>
      <c r="Z354" s="20"/>
    </row>
    <row r="355" spans="1:26" ht="15.75" customHeight="1" x14ac:dyDescent="0.2">
      <c r="A355" s="35"/>
      <c r="D355" s="36"/>
      <c r="P355" s="167"/>
      <c r="Q355" s="167"/>
      <c r="R355" s="167"/>
      <c r="S355" s="167"/>
      <c r="T355" s="377"/>
      <c r="V355" s="366"/>
      <c r="W355" s="329"/>
      <c r="X355" s="328"/>
      <c r="Z355" s="20"/>
    </row>
    <row r="356" spans="1:26" ht="15.75" customHeight="1" x14ac:dyDescent="0.2">
      <c r="A356" s="35"/>
      <c r="D356" s="36"/>
      <c r="P356" s="167"/>
      <c r="Q356" s="167"/>
      <c r="R356" s="167"/>
      <c r="S356" s="167"/>
      <c r="T356" s="377"/>
      <c r="V356" s="366"/>
      <c r="W356" s="329"/>
      <c r="X356" s="328"/>
      <c r="Z356" s="20"/>
    </row>
    <row r="357" spans="1:26" ht="15.75" customHeight="1" x14ac:dyDescent="0.2">
      <c r="A357" s="35"/>
      <c r="D357" s="36"/>
      <c r="P357" s="167"/>
      <c r="Q357" s="167"/>
      <c r="R357" s="167"/>
      <c r="S357" s="167"/>
      <c r="T357" s="377"/>
      <c r="V357" s="366"/>
      <c r="W357" s="329"/>
      <c r="X357" s="328"/>
      <c r="Z357" s="20"/>
    </row>
    <row r="358" spans="1:26" ht="15.75" customHeight="1" x14ac:dyDescent="0.2">
      <c r="A358" s="35"/>
      <c r="D358" s="36"/>
      <c r="P358" s="167"/>
      <c r="Q358" s="167"/>
      <c r="R358" s="167"/>
      <c r="S358" s="167"/>
      <c r="T358" s="377"/>
      <c r="V358" s="366"/>
      <c r="W358" s="329"/>
      <c r="X358" s="328"/>
      <c r="Z358" s="20"/>
    </row>
    <row r="359" spans="1:26" ht="15.75" customHeight="1" x14ac:dyDescent="0.2">
      <c r="A359" s="35"/>
      <c r="D359" s="36"/>
      <c r="P359" s="167"/>
      <c r="Q359" s="167"/>
      <c r="R359" s="167"/>
      <c r="S359" s="167"/>
      <c r="T359" s="377"/>
      <c r="V359" s="366"/>
      <c r="W359" s="329"/>
      <c r="X359" s="328"/>
      <c r="Z359" s="20"/>
    </row>
    <row r="360" spans="1:26" ht="15.75" customHeight="1" x14ac:dyDescent="0.2">
      <c r="A360" s="35"/>
      <c r="D360" s="36"/>
      <c r="P360" s="167"/>
      <c r="Q360" s="167"/>
      <c r="R360" s="167"/>
      <c r="S360" s="167"/>
      <c r="T360" s="377"/>
      <c r="V360" s="366"/>
      <c r="W360" s="329"/>
      <c r="X360" s="328"/>
      <c r="Z360" s="20"/>
    </row>
    <row r="361" spans="1:26" ht="26.25" customHeight="1" x14ac:dyDescent="0.2">
      <c r="A361" s="32"/>
      <c r="B361" s="631" t="s">
        <v>484</v>
      </c>
      <c r="C361" s="631"/>
      <c r="D361" s="631"/>
      <c r="E361" s="631"/>
      <c r="F361" s="631"/>
      <c r="G361" s="23"/>
      <c r="H361" s="33"/>
      <c r="I361" s="33"/>
      <c r="J361" s="33"/>
      <c r="K361" s="33"/>
      <c r="P361" s="167"/>
      <c r="Q361" s="167"/>
      <c r="R361" s="167"/>
      <c r="S361" s="167"/>
      <c r="T361" s="377"/>
      <c r="V361" s="366"/>
      <c r="W361" s="329"/>
      <c r="X361" s="328"/>
      <c r="Z361" s="20"/>
    </row>
    <row r="362" spans="1:26" ht="15.75" customHeight="1" x14ac:dyDescent="0.2">
      <c r="A362" s="35"/>
      <c r="D362" s="36"/>
      <c r="P362" s="167"/>
      <c r="Q362" s="167"/>
      <c r="R362" s="167"/>
      <c r="S362" s="167"/>
      <c r="T362" s="368"/>
      <c r="V362" s="366"/>
      <c r="W362" s="329"/>
      <c r="X362" s="328"/>
      <c r="Z362" s="20"/>
    </row>
    <row r="363" spans="1:26" ht="15.75" customHeight="1" x14ac:dyDescent="0.2">
      <c r="A363" s="35"/>
      <c r="D363" s="36"/>
      <c r="P363" s="167"/>
      <c r="Q363" s="167"/>
      <c r="R363" s="167"/>
      <c r="S363" s="167"/>
      <c r="T363" s="368"/>
      <c r="X363" s="328"/>
      <c r="Z363" s="20"/>
    </row>
    <row r="364" spans="1:26" ht="15.75" customHeight="1" x14ac:dyDescent="0.2">
      <c r="A364" s="35"/>
      <c r="D364" s="36"/>
      <c r="P364" s="167"/>
      <c r="Q364" s="167"/>
      <c r="R364" s="167"/>
      <c r="S364" s="167"/>
      <c r="T364" s="285"/>
      <c r="V364" s="289"/>
      <c r="W364" s="378"/>
      <c r="Z364" s="20"/>
    </row>
    <row r="365" spans="1:26" ht="30" customHeight="1" x14ac:dyDescent="0.2">
      <c r="A365" s="35"/>
      <c r="B365" s="99" t="s">
        <v>177</v>
      </c>
      <c r="C365" s="166" t="s">
        <v>60</v>
      </c>
      <c r="D365" s="166" t="s">
        <v>205</v>
      </c>
      <c r="P365" s="167"/>
      <c r="Q365" s="167"/>
      <c r="R365" s="167"/>
      <c r="S365" s="167"/>
      <c r="T365" s="285"/>
      <c r="U365" s="379" t="s">
        <v>177</v>
      </c>
      <c r="V365" s="370" t="s">
        <v>60</v>
      </c>
      <c r="W365" s="370" t="s">
        <v>379</v>
      </c>
      <c r="X365" s="370" t="s">
        <v>378</v>
      </c>
      <c r="Z365" s="20"/>
    </row>
    <row r="366" spans="1:26" s="37" customFormat="1" ht="21" customHeight="1" x14ac:dyDescent="0.2">
      <c r="A366" s="74"/>
      <c r="B366" s="51" t="s">
        <v>206</v>
      </c>
      <c r="C366" s="37">
        <v>1</v>
      </c>
      <c r="D366" s="265">
        <v>12.74</v>
      </c>
      <c r="L366" s="473"/>
      <c r="P366" s="169"/>
      <c r="Q366" s="169"/>
      <c r="R366" s="169"/>
      <c r="S366" s="169"/>
      <c r="T366" s="289"/>
      <c r="U366" s="305" t="s">
        <v>206</v>
      </c>
      <c r="V366" s="289">
        <v>7</v>
      </c>
      <c r="W366" s="380">
        <f>(X366/V366)/1000000</f>
        <v>16.935133118571432</v>
      </c>
      <c r="X366" s="380">
        <v>118545931.83000001</v>
      </c>
      <c r="Z366" s="127"/>
    </row>
    <row r="367" spans="1:26" s="37" customFormat="1" ht="21" customHeight="1" x14ac:dyDescent="0.2">
      <c r="A367" s="74"/>
      <c r="B367" s="51" t="s">
        <v>207</v>
      </c>
      <c r="C367" s="37">
        <v>81</v>
      </c>
      <c r="D367" s="265">
        <v>28.81</v>
      </c>
      <c r="L367" s="473"/>
      <c r="P367" s="169"/>
      <c r="Q367" s="169"/>
      <c r="R367" s="169"/>
      <c r="S367" s="169"/>
      <c r="T367" s="289"/>
      <c r="U367" s="305" t="s">
        <v>207</v>
      </c>
      <c r="V367" s="289">
        <v>43</v>
      </c>
      <c r="W367" s="380">
        <f>(X367/V367)/1000000</f>
        <v>19.239991128512575</v>
      </c>
      <c r="X367" s="380">
        <v>827319618.52604079</v>
      </c>
      <c r="Z367" s="127"/>
    </row>
    <row r="368" spans="1:26" s="37" customFormat="1" ht="21" customHeight="1" x14ac:dyDescent="0.2">
      <c r="A368" s="74"/>
      <c r="B368" s="51" t="s">
        <v>208</v>
      </c>
      <c r="C368" s="37">
        <v>33</v>
      </c>
      <c r="D368" s="265">
        <v>15.174559701818179</v>
      </c>
      <c r="L368" s="473"/>
      <c r="P368" s="169"/>
      <c r="Q368" s="169"/>
      <c r="R368" s="169"/>
      <c r="S368" s="169"/>
      <c r="T368" s="381"/>
      <c r="U368" s="305" t="s">
        <v>208</v>
      </c>
      <c r="V368" s="289">
        <v>167</v>
      </c>
      <c r="W368" s="380">
        <f>(X368/V368)/1000000</f>
        <v>15.570869642275456</v>
      </c>
      <c r="X368" s="380">
        <v>2600335230.2600012</v>
      </c>
      <c r="Z368" s="127"/>
    </row>
    <row r="369" spans="1:29" ht="15.75" customHeight="1" x14ac:dyDescent="0.2">
      <c r="A369" s="35"/>
      <c r="B369" s="62" t="s">
        <v>31</v>
      </c>
      <c r="C369" s="93">
        <f>SUM(C366:C368)</f>
        <v>115</v>
      </c>
      <c r="D369" s="94"/>
      <c r="P369" s="167"/>
      <c r="Q369" s="167"/>
      <c r="R369" s="167"/>
      <c r="S369" s="167"/>
      <c r="T369" s="368"/>
      <c r="U369" s="372" t="s">
        <v>31</v>
      </c>
      <c r="V369" s="382">
        <f>SUM(V366:V368)</f>
        <v>217</v>
      </c>
      <c r="W369" s="383"/>
      <c r="X369" s="383">
        <f>SUM(X366:X368)</f>
        <v>3546200780.6160421</v>
      </c>
      <c r="Z369" s="20"/>
    </row>
    <row r="370" spans="1:29" ht="15.75" customHeight="1" x14ac:dyDescent="0.2">
      <c r="A370" s="35"/>
      <c r="D370" s="37"/>
      <c r="P370" s="167"/>
      <c r="Q370" s="167"/>
      <c r="R370" s="167"/>
      <c r="S370" s="167"/>
      <c r="T370" s="368"/>
      <c r="V370" s="366"/>
      <c r="W370" s="329"/>
      <c r="X370" s="328"/>
      <c r="Z370" s="20"/>
    </row>
    <row r="371" spans="1:29" ht="15.75" customHeight="1" x14ac:dyDescent="0.2">
      <c r="A371" s="35"/>
      <c r="P371" s="167"/>
      <c r="Q371" s="167"/>
      <c r="R371" s="167"/>
      <c r="S371" s="167"/>
      <c r="T371" s="368"/>
      <c r="V371" s="366"/>
      <c r="W371" s="329"/>
      <c r="X371" s="328"/>
      <c r="Z371" s="20"/>
    </row>
    <row r="372" spans="1:29" ht="15.75" customHeight="1" x14ac:dyDescent="0.2">
      <c r="A372" s="35"/>
      <c r="D372" s="36"/>
      <c r="P372" s="167"/>
      <c r="Q372" s="167"/>
      <c r="R372" s="167"/>
      <c r="S372" s="167"/>
      <c r="T372" s="377"/>
      <c r="V372" s="366"/>
      <c r="W372" s="329"/>
      <c r="X372" s="328"/>
      <c r="Z372" s="20"/>
    </row>
    <row r="373" spans="1:29" ht="15.75" customHeight="1" x14ac:dyDescent="0.2">
      <c r="D373" s="11"/>
      <c r="I373" s="128"/>
      <c r="V373" s="366"/>
      <c r="W373" s="329"/>
      <c r="X373" s="328"/>
      <c r="Z373" s="20"/>
    </row>
    <row r="374" spans="1:29" ht="15.75" customHeight="1" x14ac:dyDescent="0.2">
      <c r="B374" s="16"/>
      <c r="C374" s="51"/>
      <c r="D374" s="51"/>
      <c r="I374" s="16"/>
      <c r="T374" s="384"/>
      <c r="V374" s="366"/>
      <c r="W374" s="329"/>
      <c r="X374" s="328"/>
      <c r="Z374" s="20"/>
    </row>
    <row r="375" spans="1:29" ht="15" customHeight="1" x14ac:dyDescent="0.2">
      <c r="B375" s="16"/>
      <c r="C375" s="51"/>
      <c r="D375" s="51"/>
      <c r="I375" s="16"/>
      <c r="T375" s="385"/>
      <c r="V375" s="366"/>
      <c r="W375" s="329"/>
      <c r="X375" s="328"/>
      <c r="Z375" s="20"/>
    </row>
    <row r="376" spans="1:29" ht="14.25" customHeight="1" x14ac:dyDescent="0.2">
      <c r="B376" s="16"/>
      <c r="C376" s="51"/>
      <c r="D376" s="51"/>
      <c r="I376" s="16"/>
      <c r="T376" s="385"/>
      <c r="V376" s="366"/>
      <c r="W376" s="329"/>
      <c r="X376" s="328"/>
      <c r="Z376" s="20"/>
    </row>
    <row r="377" spans="1:29" ht="15" customHeight="1" x14ac:dyDescent="0.2">
      <c r="B377" s="16"/>
      <c r="C377" s="51"/>
      <c r="D377" s="51"/>
      <c r="I377" s="16"/>
      <c r="T377" s="385"/>
      <c r="V377" s="366"/>
      <c r="W377" s="329"/>
      <c r="X377" s="328"/>
      <c r="Z377" s="20"/>
    </row>
    <row r="378" spans="1:29" x14ac:dyDescent="0.2">
      <c r="B378" s="16"/>
      <c r="C378" s="51"/>
      <c r="D378" s="51"/>
      <c r="I378" s="16"/>
      <c r="T378" s="385"/>
      <c r="V378" s="366"/>
      <c r="W378" s="329"/>
      <c r="X378" s="328"/>
      <c r="Z378" s="20"/>
    </row>
    <row r="379" spans="1:29" ht="15" customHeight="1" x14ac:dyDescent="0.2">
      <c r="B379" s="16"/>
      <c r="C379" s="503"/>
      <c r="D379" s="51"/>
      <c r="I379" s="16"/>
      <c r="T379" s="385"/>
      <c r="V379" s="366"/>
      <c r="W379" s="329"/>
      <c r="X379" s="328"/>
      <c r="Z379" s="20"/>
    </row>
    <row r="380" spans="1:29" ht="15" customHeight="1" x14ac:dyDescent="0.2">
      <c r="B380" s="16"/>
      <c r="C380" s="51"/>
      <c r="D380" s="51"/>
      <c r="I380" s="16"/>
      <c r="T380" s="385"/>
      <c r="W380" s="329"/>
      <c r="X380" s="328"/>
      <c r="Z380" s="20"/>
    </row>
    <row r="381" spans="1:29" ht="15" customHeight="1" x14ac:dyDescent="0.2">
      <c r="B381" s="16"/>
      <c r="C381" s="51"/>
      <c r="D381" s="51"/>
      <c r="I381" s="16"/>
      <c r="T381" s="385"/>
      <c r="V381" s="329"/>
      <c r="W381" s="328"/>
      <c r="X381" s="386"/>
      <c r="Y381" s="29"/>
      <c r="Z381" s="20"/>
    </row>
    <row r="382" spans="1:29" ht="26.25" customHeight="1" x14ac:dyDescent="0.2">
      <c r="A382" s="32"/>
      <c r="B382" s="632" t="s">
        <v>242</v>
      </c>
      <c r="C382" s="632"/>
      <c r="D382" s="37"/>
      <c r="I382" s="37"/>
      <c r="T382" s="385"/>
      <c r="V382" s="329"/>
      <c r="W382" s="328"/>
      <c r="X382" s="386"/>
      <c r="Y382" s="29"/>
      <c r="Z382" s="20"/>
    </row>
    <row r="383" spans="1:29" ht="15" customHeight="1" x14ac:dyDescent="0.2">
      <c r="A383" s="32"/>
      <c r="B383" s="33"/>
      <c r="C383" s="40"/>
      <c r="D383" s="37"/>
      <c r="I383" s="37"/>
      <c r="T383" s="385"/>
      <c r="V383" s="329"/>
      <c r="W383" s="328"/>
      <c r="X383" s="386"/>
      <c r="Y383" s="29"/>
      <c r="Z383" s="20"/>
    </row>
    <row r="384" spans="1:29" ht="15" customHeight="1" x14ac:dyDescent="0.2">
      <c r="A384" s="35"/>
      <c r="B384" s="93" t="s">
        <v>29</v>
      </c>
      <c r="C384" s="93" t="s">
        <v>4</v>
      </c>
      <c r="D384" s="156" t="s">
        <v>169</v>
      </c>
      <c r="I384" s="37"/>
      <c r="T384" s="385"/>
      <c r="V384" s="329"/>
      <c r="W384" s="328"/>
      <c r="Y384" s="29"/>
      <c r="Z384" s="38"/>
      <c r="AA384" s="26"/>
      <c r="AB384" s="26"/>
      <c r="AC384" s="26"/>
    </row>
    <row r="385" spans="1:29" ht="20.25" customHeight="1" x14ac:dyDescent="0.2">
      <c r="A385" s="35"/>
      <c r="B385" s="50" t="s">
        <v>61</v>
      </c>
      <c r="C385" s="276">
        <v>416</v>
      </c>
      <c r="D385" s="265">
        <v>3344.3741494899996</v>
      </c>
      <c r="I385" s="37"/>
      <c r="T385" s="385"/>
      <c r="U385" s="329">
        <v>1194</v>
      </c>
      <c r="V385" s="328">
        <v>11561.084681139999</v>
      </c>
      <c r="W385" s="328"/>
      <c r="Y385" s="29"/>
      <c r="Z385" s="38"/>
      <c r="AA385" s="26"/>
      <c r="AB385" s="26"/>
      <c r="AC385" s="26"/>
    </row>
    <row r="386" spans="1:29" ht="20.25" hidden="1" customHeight="1" x14ac:dyDescent="0.2">
      <c r="A386" s="35"/>
      <c r="B386" s="50" t="s">
        <v>34</v>
      </c>
      <c r="C386" s="276">
        <v>0</v>
      </c>
      <c r="D386" s="265">
        <v>0</v>
      </c>
      <c r="I386" s="37"/>
      <c r="P386" s="25"/>
      <c r="Q386" s="25"/>
      <c r="R386" s="25"/>
      <c r="S386" s="25"/>
      <c r="T386" s="385"/>
      <c r="U386" s="329">
        <v>1250</v>
      </c>
      <c r="V386" s="328">
        <v>11757.39268535</v>
      </c>
      <c r="W386" s="328"/>
      <c r="X386" s="328"/>
      <c r="Y386" s="27"/>
      <c r="Z386" s="25"/>
      <c r="AA386" s="22"/>
      <c r="AB386" s="26"/>
      <c r="AC386" s="26"/>
    </row>
    <row r="387" spans="1:29" ht="20.25" hidden="1" customHeight="1" x14ac:dyDescent="0.2">
      <c r="A387" s="35"/>
      <c r="B387" s="50" t="s">
        <v>35</v>
      </c>
      <c r="C387" s="276">
        <v>0</v>
      </c>
      <c r="D387" s="265">
        <v>0</v>
      </c>
      <c r="I387" s="37"/>
      <c r="O387" s="25"/>
      <c r="P387" s="22"/>
      <c r="Q387" s="22"/>
      <c r="R387" s="22"/>
      <c r="S387" s="22"/>
      <c r="T387" s="385"/>
      <c r="U387" s="329">
        <v>1468</v>
      </c>
      <c r="V387" s="328">
        <v>13233.118580290002</v>
      </c>
      <c r="W387" s="328"/>
      <c r="X387" s="328"/>
      <c r="Y387" s="27"/>
      <c r="Z387" s="25"/>
      <c r="AA387" s="22"/>
      <c r="AB387" s="26"/>
      <c r="AC387" s="26"/>
    </row>
    <row r="388" spans="1:29" ht="20.25" hidden="1" customHeight="1" x14ac:dyDescent="0.2">
      <c r="A388" s="35"/>
      <c r="B388" s="50" t="s">
        <v>36</v>
      </c>
      <c r="C388" s="276">
        <v>0</v>
      </c>
      <c r="D388" s="265">
        <v>0</v>
      </c>
      <c r="I388" s="37"/>
      <c r="O388" s="25"/>
      <c r="P388" s="22"/>
      <c r="Q388" s="22"/>
      <c r="R388" s="22"/>
      <c r="S388" s="22"/>
      <c r="T388" s="385"/>
      <c r="U388" s="329">
        <v>873</v>
      </c>
      <c r="V388" s="328">
        <v>8183.7862042799998</v>
      </c>
      <c r="W388" s="328"/>
      <c r="X388" s="328"/>
      <c r="Y388" s="27"/>
      <c r="Z388" s="25"/>
      <c r="AA388" s="22"/>
      <c r="AB388" s="26"/>
      <c r="AC388" s="26"/>
    </row>
    <row r="389" spans="1:29" ht="20.25" hidden="1" customHeight="1" x14ac:dyDescent="0.2">
      <c r="A389" s="35"/>
      <c r="B389" s="50" t="s">
        <v>37</v>
      </c>
      <c r="C389" s="276">
        <v>0</v>
      </c>
      <c r="D389" s="265">
        <v>0</v>
      </c>
      <c r="I389" s="37"/>
      <c r="O389" s="25"/>
      <c r="P389" s="22"/>
      <c r="Q389" s="22"/>
      <c r="R389" s="22"/>
      <c r="S389" s="22"/>
      <c r="T389" s="385"/>
      <c r="U389" s="329">
        <v>1391</v>
      </c>
      <c r="V389" s="328">
        <v>14694.003939570001</v>
      </c>
      <c r="W389" s="328"/>
      <c r="X389" s="328"/>
      <c r="Y389" s="27"/>
      <c r="Z389" s="25"/>
      <c r="AA389" s="22"/>
      <c r="AB389" s="26"/>
      <c r="AC389" s="26"/>
    </row>
    <row r="390" spans="1:29" ht="20.25" hidden="1" customHeight="1" x14ac:dyDescent="0.2">
      <c r="A390" s="35"/>
      <c r="B390" s="50" t="s">
        <v>33</v>
      </c>
      <c r="C390" s="276">
        <v>0</v>
      </c>
      <c r="D390" s="265">
        <v>0</v>
      </c>
      <c r="I390" s="37"/>
      <c r="O390" s="25"/>
      <c r="P390" s="22"/>
      <c r="Q390" s="22"/>
      <c r="R390" s="22"/>
      <c r="S390" s="22"/>
      <c r="T390" s="385"/>
      <c r="V390" s="329"/>
      <c r="W390" s="328"/>
      <c r="Y390" s="27"/>
      <c r="Z390" s="25"/>
      <c r="AA390" s="22"/>
      <c r="AB390" s="26"/>
      <c r="AC390" s="26"/>
    </row>
    <row r="391" spans="1:29" ht="20.25" hidden="1" customHeight="1" x14ac:dyDescent="0.2">
      <c r="A391" s="35"/>
      <c r="B391" s="50" t="s">
        <v>38</v>
      </c>
      <c r="C391" s="276">
        <v>0</v>
      </c>
      <c r="D391" s="265">
        <v>0</v>
      </c>
      <c r="I391" s="37"/>
      <c r="O391" s="25"/>
      <c r="P391" s="22"/>
      <c r="Q391" s="22"/>
      <c r="R391" s="22"/>
      <c r="S391" s="22"/>
      <c r="T391" s="385"/>
      <c r="V391" s="329"/>
      <c r="W391" s="328"/>
      <c r="Y391" s="27"/>
      <c r="Z391" s="25"/>
      <c r="AA391" s="22"/>
      <c r="AB391" s="26"/>
      <c r="AC391" s="26"/>
    </row>
    <row r="392" spans="1:29" ht="20.25" hidden="1" customHeight="1" x14ac:dyDescent="0.2">
      <c r="A392" s="35"/>
      <c r="B392" s="50" t="s">
        <v>39</v>
      </c>
      <c r="C392" s="276">
        <v>0</v>
      </c>
      <c r="D392" s="265">
        <v>0</v>
      </c>
      <c r="I392" s="37"/>
      <c r="O392" s="25"/>
      <c r="P392" s="22"/>
      <c r="Q392" s="22"/>
      <c r="R392" s="22"/>
      <c r="S392" s="22"/>
      <c r="T392" s="385"/>
      <c r="V392" s="329"/>
      <c r="W392" s="328"/>
      <c r="X392" s="306"/>
      <c r="Y392" s="27"/>
      <c r="Z392" s="25"/>
      <c r="AA392" s="22"/>
      <c r="AB392" s="26"/>
      <c r="AC392" s="26"/>
    </row>
    <row r="393" spans="1:29" ht="20.25" hidden="1" customHeight="1" x14ac:dyDescent="0.2">
      <c r="A393" s="35"/>
      <c r="B393" s="50" t="s">
        <v>40</v>
      </c>
      <c r="C393" s="276">
        <v>0</v>
      </c>
      <c r="D393" s="265">
        <v>0</v>
      </c>
      <c r="I393" s="37"/>
      <c r="O393" s="25"/>
      <c r="P393" s="22"/>
      <c r="Q393" s="22"/>
      <c r="R393" s="22"/>
      <c r="S393" s="22"/>
      <c r="T393" s="385"/>
      <c r="V393" s="329"/>
      <c r="W393" s="328"/>
      <c r="X393" s="306"/>
      <c r="Y393" s="27"/>
      <c r="Z393" s="25"/>
      <c r="AA393" s="22"/>
      <c r="AB393" s="26"/>
      <c r="AC393" s="26"/>
    </row>
    <row r="394" spans="1:29" ht="18.75" hidden="1" customHeight="1" x14ac:dyDescent="0.2">
      <c r="A394" s="35"/>
      <c r="B394" s="50" t="s">
        <v>41</v>
      </c>
      <c r="C394" s="276">
        <v>0</v>
      </c>
      <c r="D394" s="265">
        <v>0</v>
      </c>
      <c r="I394" s="37"/>
      <c r="O394" s="25"/>
      <c r="P394" s="22"/>
      <c r="Q394" s="22"/>
      <c r="R394" s="22"/>
      <c r="S394" s="22"/>
      <c r="T394" s="385"/>
      <c r="V394" s="329"/>
      <c r="W394" s="328"/>
      <c r="X394" s="306"/>
      <c r="Y394" s="27"/>
      <c r="Z394" s="25"/>
      <c r="AA394" s="22"/>
      <c r="AB394" s="26"/>
      <c r="AC394" s="26"/>
    </row>
    <row r="395" spans="1:29" ht="18.75" hidden="1" customHeight="1" x14ac:dyDescent="0.2">
      <c r="A395" s="35"/>
      <c r="B395" s="50" t="s">
        <v>42</v>
      </c>
      <c r="C395" s="182">
        <v>0</v>
      </c>
      <c r="D395" s="265">
        <v>0</v>
      </c>
      <c r="I395" s="37"/>
      <c r="T395" s="385"/>
      <c r="V395" s="329"/>
      <c r="W395" s="328"/>
      <c r="X395" s="306"/>
      <c r="Y395" s="27"/>
      <c r="Z395" s="25"/>
      <c r="AA395" s="22"/>
      <c r="AB395" s="26"/>
      <c r="AC395" s="26"/>
    </row>
    <row r="396" spans="1:29" ht="18.75" hidden="1" customHeight="1" x14ac:dyDescent="0.2">
      <c r="A396" s="35"/>
      <c r="B396" s="50" t="s">
        <v>62</v>
      </c>
      <c r="C396" s="182">
        <v>0</v>
      </c>
      <c r="D396" s="265">
        <v>0</v>
      </c>
      <c r="I396" s="37"/>
      <c r="T396" s="385"/>
      <c r="V396" s="329"/>
      <c r="W396" s="328"/>
      <c r="Y396" s="27"/>
      <c r="Z396" s="25"/>
      <c r="AA396" s="22"/>
      <c r="AB396" s="26"/>
      <c r="AC396" s="26"/>
    </row>
    <row r="397" spans="1:29" ht="21" hidden="1" customHeight="1" x14ac:dyDescent="0.2">
      <c r="A397" s="35"/>
      <c r="B397" s="48"/>
      <c r="C397" s="182"/>
      <c r="D397" s="265"/>
      <c r="I397" s="37"/>
      <c r="T397" s="385"/>
      <c r="V397" s="329"/>
      <c r="W397" s="328"/>
      <c r="Y397" s="27"/>
      <c r="Z397" s="25"/>
      <c r="AA397" s="22"/>
      <c r="AB397" s="26"/>
      <c r="AC397" s="26"/>
    </row>
    <row r="398" spans="1:29" ht="15" customHeight="1" x14ac:dyDescent="0.2">
      <c r="A398" s="35"/>
      <c r="B398" s="158" t="s">
        <v>7</v>
      </c>
      <c r="C398" s="183">
        <f>SUM(C385:C397)</f>
        <v>416</v>
      </c>
      <c r="D398" s="301">
        <f>SUM(D385:D397)</f>
        <v>3344.3741494899996</v>
      </c>
      <c r="I398" s="37"/>
      <c r="T398" s="385"/>
      <c r="V398" s="329"/>
      <c r="W398" s="328"/>
      <c r="Y398" s="27"/>
      <c r="Z398" s="38"/>
      <c r="AA398" s="26"/>
      <c r="AB398" s="26"/>
      <c r="AC398" s="26"/>
    </row>
    <row r="399" spans="1:29" ht="15" customHeight="1" x14ac:dyDescent="0.2">
      <c r="A399" s="35"/>
      <c r="B399" s="653" t="s">
        <v>241</v>
      </c>
      <c r="C399" s="653"/>
      <c r="D399" s="653"/>
      <c r="E399" s="39"/>
      <c r="F399" s="47"/>
      <c r="G399" s="49"/>
      <c r="H399" s="39"/>
      <c r="I399" s="37"/>
      <c r="T399" s="385"/>
      <c r="V399" s="329"/>
      <c r="W399" s="328"/>
      <c r="Y399" s="27"/>
      <c r="Z399" s="5"/>
      <c r="AA399" s="26"/>
      <c r="AB399" s="25"/>
      <c r="AC399" s="63"/>
    </row>
    <row r="400" spans="1:29" ht="15" customHeight="1" x14ac:dyDescent="0.2">
      <c r="A400" s="35"/>
      <c r="B400" s="654"/>
      <c r="C400" s="654"/>
      <c r="D400" s="654"/>
      <c r="I400" s="37"/>
      <c r="T400" s="327"/>
      <c r="W400" s="306"/>
      <c r="Y400" s="27"/>
      <c r="Z400" s="20"/>
    </row>
    <row r="401" spans="1:37" ht="17.25" customHeight="1" x14ac:dyDescent="0.2">
      <c r="A401" s="35"/>
      <c r="B401" s="654"/>
      <c r="C401" s="654"/>
      <c r="D401" s="654"/>
      <c r="I401" s="17"/>
      <c r="T401" s="327"/>
      <c r="Y401" s="27"/>
      <c r="Z401" s="27"/>
    </row>
    <row r="402" spans="1:37" ht="17.25" customHeight="1" x14ac:dyDescent="0.2">
      <c r="A402" s="35"/>
      <c r="B402" s="303"/>
      <c r="C402" s="216"/>
      <c r="D402" s="303"/>
      <c r="I402" s="17"/>
      <c r="T402" s="327"/>
      <c r="Y402" s="27"/>
      <c r="Z402" s="27"/>
    </row>
    <row r="403" spans="1:37" ht="15.75" customHeight="1" x14ac:dyDescent="0.2">
      <c r="A403" s="35"/>
      <c r="B403" s="303"/>
      <c r="C403" s="303"/>
      <c r="D403" s="303"/>
      <c r="I403" s="17"/>
      <c r="T403" s="327"/>
      <c r="Y403" s="27"/>
      <c r="Z403" s="27"/>
    </row>
    <row r="404" spans="1:37" ht="17.25" hidden="1" customHeight="1" x14ac:dyDescent="0.2">
      <c r="A404" s="35"/>
      <c r="B404" s="303"/>
      <c r="C404" s="303"/>
      <c r="D404" s="303"/>
      <c r="I404" s="17"/>
      <c r="T404" s="327"/>
      <c r="Y404" s="27"/>
      <c r="Z404" s="27"/>
    </row>
    <row r="405" spans="1:37" ht="17.25" customHeight="1" x14ac:dyDescent="0.2">
      <c r="A405" s="35"/>
      <c r="B405" s="151"/>
      <c r="C405" s="216"/>
      <c r="D405" s="151"/>
      <c r="I405" s="17"/>
      <c r="T405" s="327"/>
      <c r="Y405" s="27"/>
      <c r="Z405" s="27"/>
    </row>
    <row r="406" spans="1:37" ht="15" customHeight="1" x14ac:dyDescent="0.2">
      <c r="A406" s="35"/>
      <c r="B406" s="18"/>
      <c r="C406" s="79"/>
      <c r="D406" s="63"/>
      <c r="F406" s="23"/>
      <c r="T406" s="327"/>
      <c r="AK406" s="130"/>
    </row>
    <row r="407" spans="1:37" ht="26.25" customHeight="1" x14ac:dyDescent="0.2">
      <c r="A407" s="35"/>
      <c r="B407" s="632" t="s">
        <v>243</v>
      </c>
      <c r="C407" s="632"/>
      <c r="D407" s="476"/>
      <c r="F407" s="57"/>
      <c r="T407" s="327"/>
      <c r="AK407" s="130"/>
    </row>
    <row r="408" spans="1:37" ht="15" customHeight="1" x14ac:dyDescent="0.25">
      <c r="A408" s="35"/>
      <c r="F408" s="57"/>
      <c r="T408" s="327"/>
      <c r="U408" s="596" t="s">
        <v>29</v>
      </c>
      <c r="V408" s="596" t="s">
        <v>6</v>
      </c>
      <c r="W408" s="596" t="s">
        <v>336</v>
      </c>
      <c r="AK408" s="130"/>
    </row>
    <row r="409" spans="1:37" ht="15" customHeight="1" x14ac:dyDescent="0.25">
      <c r="A409" s="35"/>
      <c r="B409" s="93" t="s">
        <v>29</v>
      </c>
      <c r="C409" s="93" t="s">
        <v>4</v>
      </c>
      <c r="D409" s="156" t="s">
        <v>169</v>
      </c>
      <c r="F409" s="57"/>
      <c r="T409" s="327"/>
      <c r="U409" s="597" t="s">
        <v>331</v>
      </c>
      <c r="V409" s="598">
        <v>29</v>
      </c>
      <c r="W409" s="599">
        <v>201094000</v>
      </c>
      <c r="Y409" s="505" t="s">
        <v>29</v>
      </c>
      <c r="Z409" s="505" t="s">
        <v>6</v>
      </c>
      <c r="AA409" s="505" t="s">
        <v>187</v>
      </c>
      <c r="AK409" s="130"/>
    </row>
    <row r="410" spans="1:37" ht="18.75" customHeight="1" x14ac:dyDescent="0.25">
      <c r="A410" s="35"/>
      <c r="B410" s="18" t="s">
        <v>61</v>
      </c>
      <c r="C410" s="37">
        <f>V409</f>
        <v>29</v>
      </c>
      <c r="D410" s="265">
        <f>W409/1000000</f>
        <v>201.09399999999999</v>
      </c>
      <c r="F410" s="57"/>
      <c r="T410" s="327"/>
      <c r="U410" s="597" t="s">
        <v>335</v>
      </c>
      <c r="V410" s="598"/>
      <c r="W410" s="599"/>
      <c r="Y410" s="506" t="s">
        <v>331</v>
      </c>
      <c r="Z410" s="507">
        <v>118</v>
      </c>
      <c r="AA410" s="508">
        <v>770030500</v>
      </c>
      <c r="AK410" s="130"/>
    </row>
    <row r="411" spans="1:37" ht="18.75" hidden="1" customHeight="1" x14ac:dyDescent="0.25">
      <c r="A411" s="35"/>
      <c r="B411" s="18" t="s">
        <v>34</v>
      </c>
      <c r="C411" s="37">
        <f t="shared" ref="C411:C421" si="13">V410</f>
        <v>0</v>
      </c>
      <c r="D411" s="265">
        <f t="shared" ref="D411:D421" si="14">W410/1000000</f>
        <v>0</v>
      </c>
      <c r="F411" s="57"/>
      <c r="T411" s="327"/>
      <c r="U411" s="597" t="s">
        <v>339</v>
      </c>
      <c r="V411" s="598"/>
      <c r="W411" s="599"/>
      <c r="Y411" s="506" t="s">
        <v>335</v>
      </c>
      <c r="Z411" s="507">
        <v>135</v>
      </c>
      <c r="AA411" s="508">
        <v>874948000</v>
      </c>
      <c r="AK411" s="130"/>
    </row>
    <row r="412" spans="1:37" ht="18.75" hidden="1" customHeight="1" x14ac:dyDescent="0.25">
      <c r="A412" s="35"/>
      <c r="B412" s="18" t="s">
        <v>35</v>
      </c>
      <c r="C412" s="37">
        <f t="shared" si="13"/>
        <v>0</v>
      </c>
      <c r="D412" s="265">
        <f t="shared" si="14"/>
        <v>0</v>
      </c>
      <c r="F412" s="57"/>
      <c r="T412" s="327"/>
      <c r="U412" s="597" t="s">
        <v>343</v>
      </c>
      <c r="V412" s="598"/>
      <c r="W412" s="599"/>
      <c r="Y412" s="506" t="s">
        <v>339</v>
      </c>
      <c r="Z412" s="507">
        <v>151</v>
      </c>
      <c r="AA412" s="508">
        <v>976522000</v>
      </c>
      <c r="AK412" s="130"/>
    </row>
    <row r="413" spans="1:37" ht="18.75" hidden="1" customHeight="1" x14ac:dyDescent="0.25">
      <c r="A413" s="35"/>
      <c r="B413" s="18" t="s">
        <v>36</v>
      </c>
      <c r="C413" s="37">
        <f t="shared" si="13"/>
        <v>0</v>
      </c>
      <c r="D413" s="265">
        <f t="shared" si="14"/>
        <v>0</v>
      </c>
      <c r="F413" s="57"/>
      <c r="T413" s="327"/>
      <c r="U413" s="597" t="s">
        <v>344</v>
      </c>
      <c r="V413" s="598"/>
      <c r="W413" s="599"/>
      <c r="Y413" s="506" t="s">
        <v>343</v>
      </c>
      <c r="Z413" s="507">
        <v>88</v>
      </c>
      <c r="AA413" s="508">
        <v>568311000</v>
      </c>
      <c r="AK413" s="130"/>
    </row>
    <row r="414" spans="1:37" ht="18.75" hidden="1" customHeight="1" x14ac:dyDescent="0.25">
      <c r="A414" s="35"/>
      <c r="B414" s="18" t="s">
        <v>37</v>
      </c>
      <c r="C414" s="37">
        <f t="shared" si="13"/>
        <v>0</v>
      </c>
      <c r="D414" s="265">
        <f t="shared" si="14"/>
        <v>0</v>
      </c>
      <c r="F414" s="57"/>
      <c r="T414" s="327"/>
      <c r="U414" s="597" t="s">
        <v>345</v>
      </c>
      <c r="V414" s="598"/>
      <c r="W414" s="599"/>
      <c r="AK414" s="130"/>
    </row>
    <row r="415" spans="1:37" ht="18.75" hidden="1" customHeight="1" x14ac:dyDescent="0.25">
      <c r="A415" s="35"/>
      <c r="B415" s="18" t="s">
        <v>33</v>
      </c>
      <c r="C415" s="37">
        <f t="shared" si="13"/>
        <v>0</v>
      </c>
      <c r="D415" s="265">
        <f t="shared" si="14"/>
        <v>0</v>
      </c>
      <c r="F415" s="57"/>
      <c r="T415" s="327"/>
      <c r="U415" s="597" t="s">
        <v>346</v>
      </c>
      <c r="V415" s="598"/>
      <c r="W415" s="599"/>
      <c r="AK415" s="130"/>
    </row>
    <row r="416" spans="1:37" ht="18.75" hidden="1" customHeight="1" x14ac:dyDescent="0.25">
      <c r="A416" s="35"/>
      <c r="B416" s="18" t="s">
        <v>38</v>
      </c>
      <c r="C416" s="37">
        <f t="shared" si="13"/>
        <v>0</v>
      </c>
      <c r="D416" s="265">
        <f t="shared" si="14"/>
        <v>0</v>
      </c>
      <c r="F416" s="57"/>
      <c r="T416" s="327"/>
      <c r="U416" s="597" t="s">
        <v>347</v>
      </c>
      <c r="V416" s="598"/>
      <c r="W416" s="599"/>
      <c r="AK416" s="130"/>
    </row>
    <row r="417" spans="1:37" ht="18.75" hidden="1" customHeight="1" x14ac:dyDescent="0.25">
      <c r="A417" s="35"/>
      <c r="B417" s="18" t="s">
        <v>39</v>
      </c>
      <c r="C417" s="37">
        <f t="shared" si="13"/>
        <v>0</v>
      </c>
      <c r="D417" s="265">
        <f t="shared" si="14"/>
        <v>0</v>
      </c>
      <c r="F417" s="57"/>
      <c r="T417" s="327"/>
      <c r="U417" s="597" t="s">
        <v>348</v>
      </c>
      <c r="V417" s="598"/>
      <c r="W417" s="599"/>
      <c r="AK417" s="130"/>
    </row>
    <row r="418" spans="1:37" ht="18.75" hidden="1" customHeight="1" x14ac:dyDescent="0.25">
      <c r="A418" s="35"/>
      <c r="B418" s="18" t="s">
        <v>40</v>
      </c>
      <c r="C418" s="37">
        <f t="shared" si="13"/>
        <v>0</v>
      </c>
      <c r="D418" s="265">
        <f t="shared" si="14"/>
        <v>0</v>
      </c>
      <c r="E418" s="57"/>
      <c r="F418" s="57"/>
      <c r="T418" s="327"/>
      <c r="U418" s="597" t="s">
        <v>349</v>
      </c>
      <c r="V418" s="598"/>
      <c r="W418" s="599"/>
      <c r="AC418" s="26"/>
      <c r="AD418" s="26"/>
      <c r="AE418" s="26"/>
      <c r="AF418" s="26"/>
      <c r="AG418" s="26"/>
      <c r="AH418" s="492"/>
      <c r="AI418" s="493"/>
      <c r="AJ418" s="24"/>
      <c r="AK418" s="130"/>
    </row>
    <row r="419" spans="1:37" ht="18.75" hidden="1" customHeight="1" x14ac:dyDescent="0.25">
      <c r="A419" s="35"/>
      <c r="B419" s="18" t="s">
        <v>41</v>
      </c>
      <c r="C419" s="37">
        <f t="shared" si="13"/>
        <v>0</v>
      </c>
      <c r="D419" s="265">
        <f t="shared" si="14"/>
        <v>0</v>
      </c>
      <c r="E419" s="57"/>
      <c r="F419" s="57"/>
      <c r="O419" s="27"/>
      <c r="P419" s="28"/>
      <c r="Q419" s="28"/>
      <c r="R419" s="28"/>
      <c r="S419" s="28"/>
      <c r="T419" s="285"/>
      <c r="U419" s="597" t="s">
        <v>350</v>
      </c>
      <c r="V419" s="598"/>
      <c r="W419" s="599"/>
      <c r="AC419" s="26"/>
      <c r="AD419" s="26"/>
      <c r="AE419" s="26"/>
      <c r="AF419" s="26"/>
      <c r="AG419" s="26"/>
      <c r="AH419" s="26"/>
      <c r="AI419" s="26"/>
      <c r="AJ419" s="28"/>
      <c r="AK419" s="26"/>
    </row>
    <row r="420" spans="1:37" ht="18.75" hidden="1" customHeight="1" x14ac:dyDescent="0.25">
      <c r="A420" s="35"/>
      <c r="B420" s="18" t="s">
        <v>42</v>
      </c>
      <c r="C420" s="37">
        <f t="shared" si="13"/>
        <v>0</v>
      </c>
      <c r="D420" s="265">
        <f t="shared" si="14"/>
        <v>0</v>
      </c>
      <c r="E420" s="57"/>
      <c r="F420" s="57"/>
      <c r="O420" s="27"/>
      <c r="P420" s="28"/>
      <c r="Q420" s="28"/>
      <c r="R420" s="28"/>
      <c r="S420" s="28"/>
      <c r="T420" s="285"/>
      <c r="U420" s="597" t="s">
        <v>351</v>
      </c>
      <c r="V420" s="598"/>
      <c r="W420" s="599"/>
    </row>
    <row r="421" spans="1:37" ht="18.75" hidden="1" customHeight="1" x14ac:dyDescent="0.2">
      <c r="A421" s="35"/>
      <c r="B421" s="18" t="s">
        <v>62</v>
      </c>
      <c r="C421" s="37">
        <f t="shared" si="13"/>
        <v>0</v>
      </c>
      <c r="D421" s="265">
        <f t="shared" si="14"/>
        <v>0</v>
      </c>
      <c r="E421" s="57"/>
      <c r="F421" s="57"/>
      <c r="O421" s="27"/>
      <c r="P421" s="28"/>
      <c r="Q421" s="28"/>
      <c r="R421" s="28"/>
      <c r="S421" s="28"/>
      <c r="T421" s="285"/>
      <c r="U421" s="489"/>
      <c r="V421" s="490"/>
      <c r="W421" s="491"/>
    </row>
    <row r="422" spans="1:37" ht="18.75" hidden="1" customHeight="1" x14ac:dyDescent="0.2">
      <c r="A422" s="35"/>
      <c r="B422" s="209"/>
      <c r="D422" s="265"/>
      <c r="E422" s="57"/>
      <c r="F422" s="57"/>
      <c r="I422" s="63"/>
      <c r="O422" s="27"/>
      <c r="P422" s="28"/>
      <c r="Q422" s="28"/>
      <c r="R422" s="28"/>
      <c r="S422" s="28"/>
      <c r="T422" s="285"/>
      <c r="U422" s="489" t="s">
        <v>352</v>
      </c>
      <c r="V422" s="494"/>
      <c r="W422" s="495"/>
    </row>
    <row r="423" spans="1:37" ht="15" customHeight="1" x14ac:dyDescent="0.2">
      <c r="A423" s="35"/>
      <c r="B423" s="158" t="s">
        <v>7</v>
      </c>
      <c r="C423" s="93">
        <f>SUM(C410:C421)</f>
        <v>29</v>
      </c>
      <c r="D423" s="301">
        <f>SUM(D410:D421)</f>
        <v>201.09399999999999</v>
      </c>
      <c r="I423" s="63"/>
      <c r="O423" s="27"/>
      <c r="P423" s="28"/>
      <c r="Q423" s="28"/>
      <c r="R423" s="28"/>
      <c r="S423" s="28"/>
      <c r="T423" s="285"/>
      <c r="U423" s="312"/>
      <c r="V423" s="312">
        <f>SUM(V409:V422)</f>
        <v>29</v>
      </c>
      <c r="W423" s="313">
        <f>SUM(W409:W422)</f>
        <v>201094000</v>
      </c>
    </row>
    <row r="424" spans="1:37" ht="15" customHeight="1" x14ac:dyDescent="0.2">
      <c r="A424" s="35"/>
      <c r="B424" s="655" t="s">
        <v>164</v>
      </c>
      <c r="C424" s="655"/>
      <c r="D424" s="655"/>
      <c r="I424" s="63"/>
      <c r="O424" s="27"/>
      <c r="P424" s="28"/>
      <c r="Q424" s="28"/>
      <c r="R424" s="28"/>
      <c r="S424" s="28"/>
      <c r="T424" s="285"/>
      <c r="Z424" s="27"/>
    </row>
    <row r="425" spans="1:37" ht="15" customHeight="1" x14ac:dyDescent="0.2">
      <c r="A425" s="35"/>
      <c r="B425" s="656"/>
      <c r="C425" s="656"/>
      <c r="D425" s="656"/>
      <c r="I425" s="63"/>
      <c r="O425" s="170"/>
      <c r="P425" s="171"/>
      <c r="Q425" s="171"/>
      <c r="R425" s="171"/>
      <c r="S425" s="171"/>
      <c r="T425" s="387"/>
      <c r="Z425" s="27"/>
    </row>
    <row r="426" spans="1:37" ht="15.75" customHeight="1" x14ac:dyDescent="0.2">
      <c r="B426" s="656"/>
      <c r="C426" s="656"/>
      <c r="D426" s="656"/>
      <c r="E426" s="32"/>
      <c r="F426" s="32"/>
      <c r="G426" s="32"/>
      <c r="H426" s="33"/>
      <c r="I426" s="154"/>
      <c r="J426" s="37"/>
      <c r="O426" s="30"/>
      <c r="P426" s="28"/>
      <c r="Q426" s="28"/>
      <c r="R426" s="28"/>
      <c r="S426" s="28"/>
      <c r="T426" s="285"/>
      <c r="U426" s="388"/>
    </row>
    <row r="427" spans="1:37" ht="15.75" customHeight="1" x14ac:dyDescent="0.2">
      <c r="B427" s="153"/>
      <c r="C427" s="153"/>
      <c r="D427" s="153"/>
      <c r="E427" s="32"/>
      <c r="F427" s="32"/>
      <c r="G427" s="32"/>
      <c r="H427" s="33"/>
      <c r="I427" s="154"/>
      <c r="J427" s="37"/>
      <c r="O427" s="30"/>
      <c r="P427" s="28"/>
      <c r="Q427" s="28"/>
      <c r="R427" s="28"/>
      <c r="S427" s="28"/>
      <c r="T427" s="285"/>
      <c r="U427" s="388"/>
    </row>
    <row r="428" spans="1:37" ht="15.75" customHeight="1" x14ac:dyDescent="0.2">
      <c r="B428" s="153"/>
      <c r="C428" s="153"/>
      <c r="D428" s="153"/>
      <c r="E428" s="32"/>
      <c r="F428" s="32"/>
      <c r="G428" s="32"/>
      <c r="H428" s="33"/>
      <c r="I428" s="154"/>
      <c r="J428" s="37"/>
      <c r="O428" s="30"/>
      <c r="P428" s="28"/>
      <c r="Q428" s="28"/>
      <c r="R428" s="28"/>
      <c r="S428" s="28"/>
      <c r="T428" s="285"/>
      <c r="U428" s="388"/>
    </row>
    <row r="429" spans="1:37" ht="15.75" customHeight="1" x14ac:dyDescent="0.2">
      <c r="B429" s="304"/>
      <c r="C429" s="304"/>
      <c r="D429" s="304"/>
      <c r="E429" s="32"/>
      <c r="F429" s="32"/>
      <c r="G429" s="32"/>
      <c r="H429" s="33"/>
      <c r="I429" s="154"/>
      <c r="J429" s="37"/>
      <c r="O429" s="30"/>
      <c r="P429" s="28"/>
      <c r="Q429" s="28"/>
      <c r="R429" s="28"/>
      <c r="S429" s="28"/>
      <c r="T429" s="285"/>
      <c r="U429" s="388"/>
    </row>
    <row r="430" spans="1:37" ht="15.75" customHeight="1" x14ac:dyDescent="0.2">
      <c r="B430" s="304"/>
      <c r="C430" s="304"/>
      <c r="D430" s="304"/>
      <c r="E430" s="32"/>
      <c r="F430" s="32"/>
      <c r="G430" s="32"/>
      <c r="H430" s="33"/>
      <c r="I430" s="154"/>
      <c r="J430" s="37"/>
      <c r="O430" s="30"/>
      <c r="P430" s="28"/>
      <c r="Q430" s="28"/>
      <c r="R430" s="28"/>
      <c r="S430" s="28"/>
      <c r="T430" s="285"/>
      <c r="U430" s="388"/>
    </row>
    <row r="431" spans="1:37" ht="26.25" customHeight="1" x14ac:dyDescent="0.2">
      <c r="A431" s="32"/>
      <c r="B431" s="632" t="s">
        <v>262</v>
      </c>
      <c r="C431" s="632"/>
      <c r="D431" s="632"/>
      <c r="E431" s="33"/>
      <c r="F431" s="154"/>
      <c r="L431" s="474"/>
      <c r="P431" s="28"/>
      <c r="Q431" s="28"/>
      <c r="R431" s="28"/>
      <c r="S431" s="28"/>
      <c r="T431" s="327"/>
    </row>
    <row r="432" spans="1:37" ht="15.75" customHeight="1" x14ac:dyDescent="0.2">
      <c r="A432" s="32"/>
      <c r="B432" s="33"/>
      <c r="C432" s="40"/>
      <c r="D432" s="26"/>
      <c r="E432" s="26"/>
      <c r="L432" s="474"/>
      <c r="O432" s="26"/>
      <c r="P432" s="677"/>
      <c r="Q432" s="553"/>
      <c r="R432" s="553"/>
      <c r="S432" s="553"/>
      <c r="T432" s="327"/>
      <c r="U432" s="678"/>
      <c r="V432" s="678"/>
      <c r="Y432" s="150"/>
    </row>
    <row r="433" spans="1:26" ht="15.75" customHeight="1" x14ac:dyDescent="0.2">
      <c r="A433" s="35"/>
      <c r="C433" s="669" t="s">
        <v>517</v>
      </c>
      <c r="D433" s="670"/>
      <c r="E433" s="670"/>
      <c r="F433" s="670"/>
      <c r="G433" s="670"/>
      <c r="H433" s="671"/>
      <c r="J433" s="53"/>
      <c r="K433" s="669" t="s">
        <v>526</v>
      </c>
      <c r="L433" s="670"/>
      <c r="M433" s="670"/>
      <c r="N433" s="671"/>
      <c r="P433" s="677"/>
      <c r="Q433" s="553"/>
      <c r="R433" s="553"/>
      <c r="S433" s="553"/>
      <c r="T433" s="389"/>
      <c r="U433" s="390"/>
      <c r="V433" s="390"/>
      <c r="Y433" s="122"/>
    </row>
    <row r="434" spans="1:26" s="57" customFormat="1" ht="33" customHeight="1" x14ac:dyDescent="0.2">
      <c r="A434" s="66"/>
      <c r="C434" s="647" t="s">
        <v>518</v>
      </c>
      <c r="D434" s="647"/>
      <c r="E434" s="647"/>
      <c r="F434" s="647" t="s">
        <v>519</v>
      </c>
      <c r="G434" s="647"/>
      <c r="H434" s="647"/>
      <c r="K434" s="664" t="s">
        <v>520</v>
      </c>
      <c r="L434" s="665"/>
      <c r="M434" s="666" t="s">
        <v>521</v>
      </c>
      <c r="N434" s="667"/>
      <c r="P434" s="172"/>
      <c r="Q434" s="553"/>
      <c r="R434" s="553"/>
      <c r="S434" s="553"/>
      <c r="T434" s="391"/>
      <c r="U434" s="392"/>
      <c r="V434" s="392"/>
      <c r="W434" s="393"/>
      <c r="X434" s="393"/>
      <c r="Y434" s="39"/>
    </row>
    <row r="435" spans="1:26" x14ac:dyDescent="0.2">
      <c r="A435" s="35"/>
      <c r="B435" s="152" t="s">
        <v>44</v>
      </c>
      <c r="C435" s="152" t="s">
        <v>429</v>
      </c>
      <c r="D435" s="152" t="s">
        <v>45</v>
      </c>
      <c r="E435" s="281" t="s">
        <v>428</v>
      </c>
      <c r="F435" s="279" t="s">
        <v>32</v>
      </c>
      <c r="G435" s="279" t="s">
        <v>45</v>
      </c>
      <c r="H435" s="281" t="s">
        <v>428</v>
      </c>
      <c r="J435" s="483" t="s">
        <v>44</v>
      </c>
      <c r="K435" s="483" t="s">
        <v>245</v>
      </c>
      <c r="L435" s="483" t="s">
        <v>45</v>
      </c>
      <c r="M435" s="483" t="s">
        <v>32</v>
      </c>
      <c r="N435" s="486" t="s">
        <v>45</v>
      </c>
      <c r="P435" s="173"/>
      <c r="Q435" s="173"/>
      <c r="R435" s="173"/>
      <c r="S435" s="173"/>
      <c r="T435" s="394"/>
      <c r="U435" s="395"/>
      <c r="V435" s="396"/>
      <c r="X435" s="397"/>
      <c r="Y435" s="174"/>
      <c r="Z435" s="175"/>
    </row>
    <row r="436" spans="1:26" s="51" customFormat="1" x14ac:dyDescent="0.2">
      <c r="A436" s="52"/>
      <c r="B436" s="88" t="s">
        <v>46</v>
      </c>
      <c r="C436" s="131">
        <v>140</v>
      </c>
      <c r="D436" s="149">
        <v>1147.2429463400001</v>
      </c>
      <c r="E436" s="559">
        <f t="shared" ref="E436:E444" si="15">C436/$C$461</f>
        <v>0.33653846153846156</v>
      </c>
      <c r="F436" s="131">
        <v>169</v>
      </c>
      <c r="G436" s="149">
        <v>1210.25489352</v>
      </c>
      <c r="H436" s="559">
        <f>F436/$F$461</f>
        <v>0.24780058651026393</v>
      </c>
      <c r="J436" s="88" t="s">
        <v>46</v>
      </c>
      <c r="K436" s="131">
        <v>258</v>
      </c>
      <c r="L436" s="501">
        <v>2017.0647908400001</v>
      </c>
      <c r="M436" s="131">
        <v>158</v>
      </c>
      <c r="N436" s="500">
        <v>1377.17509797</v>
      </c>
      <c r="P436" s="176"/>
      <c r="Q436" s="176"/>
      <c r="R436" s="176"/>
      <c r="S436" s="176"/>
      <c r="T436" s="398"/>
      <c r="U436" s="399"/>
      <c r="V436" s="400"/>
      <c r="W436" s="305"/>
      <c r="X436" s="401"/>
      <c r="Y436" s="177"/>
      <c r="Z436" s="178"/>
    </row>
    <row r="437" spans="1:26" s="51" customFormat="1" x14ac:dyDescent="0.2">
      <c r="A437" s="52"/>
      <c r="B437" s="88" t="s">
        <v>47</v>
      </c>
      <c r="C437" s="131">
        <v>70</v>
      </c>
      <c r="D437" s="149">
        <v>613.94544967999991</v>
      </c>
      <c r="E437" s="559">
        <f t="shared" si="15"/>
        <v>0.16826923076923078</v>
      </c>
      <c r="F437" s="131">
        <v>231</v>
      </c>
      <c r="G437" s="149">
        <v>3492.7175758200001</v>
      </c>
      <c r="H437" s="559">
        <f t="shared" ref="H437:H460" si="16">F437/$F$461</f>
        <v>0.33870967741935482</v>
      </c>
      <c r="J437" s="88" t="s">
        <v>47</v>
      </c>
      <c r="K437" s="131">
        <v>306</v>
      </c>
      <c r="L437" s="501">
        <v>4000.8325224800001</v>
      </c>
      <c r="M437" s="131">
        <v>240</v>
      </c>
      <c r="N437" s="500">
        <v>2294.5049138700001</v>
      </c>
      <c r="P437" s="176"/>
      <c r="Q437" s="176"/>
      <c r="R437" s="176"/>
      <c r="S437" s="176"/>
      <c r="T437" s="398"/>
      <c r="U437" s="399"/>
      <c r="V437" s="400"/>
      <c r="W437" s="305"/>
      <c r="X437" s="401"/>
      <c r="Y437" s="177"/>
      <c r="Z437" s="178"/>
    </row>
    <row r="438" spans="1:26" s="51" customFormat="1" x14ac:dyDescent="0.2">
      <c r="A438" s="52"/>
      <c r="B438" s="88" t="s">
        <v>48</v>
      </c>
      <c r="C438" s="131">
        <v>7</v>
      </c>
      <c r="D438" s="149">
        <v>120.53250656</v>
      </c>
      <c r="E438" s="559">
        <f t="shared" si="15"/>
        <v>1.6826923076923076E-2</v>
      </c>
      <c r="F438" s="131">
        <v>5</v>
      </c>
      <c r="G438" s="149">
        <v>46.711621820000005</v>
      </c>
      <c r="H438" s="559">
        <f>F438/$F$461</f>
        <v>7.331378299120235E-3</v>
      </c>
      <c r="J438" s="88" t="s">
        <v>48</v>
      </c>
      <c r="K438" s="131">
        <v>21</v>
      </c>
      <c r="L438" s="501">
        <v>233.98938969</v>
      </c>
      <c r="M438" s="131">
        <v>7</v>
      </c>
      <c r="N438" s="500">
        <v>68.801782239999994</v>
      </c>
      <c r="O438" s="176"/>
      <c r="P438" s="176"/>
      <c r="Q438" s="176"/>
      <c r="R438" s="176"/>
      <c r="S438" s="176"/>
      <c r="T438" s="398"/>
      <c r="U438" s="399"/>
      <c r="V438" s="400"/>
      <c r="W438" s="305"/>
      <c r="X438" s="305"/>
      <c r="Y438" s="179"/>
    </row>
    <row r="439" spans="1:26" s="51" customFormat="1" x14ac:dyDescent="0.2">
      <c r="A439" s="52"/>
      <c r="B439" s="88" t="s">
        <v>49</v>
      </c>
      <c r="C439" s="131">
        <v>1</v>
      </c>
      <c r="D439" s="149">
        <v>4.9169999999999998</v>
      </c>
      <c r="E439" s="559">
        <f t="shared" si="15"/>
        <v>2.403846153846154E-3</v>
      </c>
      <c r="F439" s="131">
        <v>4</v>
      </c>
      <c r="G439" s="149">
        <v>44.777135119999997</v>
      </c>
      <c r="H439" s="559">
        <f t="shared" si="16"/>
        <v>5.8651026392961877E-3</v>
      </c>
      <c r="J439" s="88" t="s">
        <v>49</v>
      </c>
      <c r="K439" s="131">
        <v>1</v>
      </c>
      <c r="L439" s="501">
        <v>6.8179999999999996</v>
      </c>
      <c r="M439" s="131">
        <v>24</v>
      </c>
      <c r="N439" s="500">
        <v>422.94677547000003</v>
      </c>
      <c r="O439" s="180"/>
      <c r="P439" s="180"/>
      <c r="Q439" s="180"/>
      <c r="R439" s="180"/>
      <c r="S439" s="180"/>
      <c r="T439" s="398"/>
      <c r="U439" s="399"/>
      <c r="V439" s="400"/>
      <c r="W439" s="305"/>
      <c r="X439" s="401"/>
      <c r="Y439" s="177"/>
      <c r="Z439" s="178"/>
    </row>
    <row r="440" spans="1:26" s="51" customFormat="1" x14ac:dyDescent="0.2">
      <c r="A440" s="52"/>
      <c r="B440" s="88" t="s">
        <v>50</v>
      </c>
      <c r="C440" s="131">
        <v>1</v>
      </c>
      <c r="D440" s="149">
        <v>5.4939999999999998</v>
      </c>
      <c r="E440" s="559">
        <f t="shared" si="15"/>
        <v>2.403846153846154E-3</v>
      </c>
      <c r="F440" s="131">
        <v>0</v>
      </c>
      <c r="G440" s="149">
        <v>0</v>
      </c>
      <c r="H440" s="559">
        <f t="shared" si="16"/>
        <v>0</v>
      </c>
      <c r="J440" s="88" t="s">
        <v>50</v>
      </c>
      <c r="K440" s="131">
        <v>0</v>
      </c>
      <c r="L440" s="501">
        <v>0</v>
      </c>
      <c r="M440" s="131">
        <v>0</v>
      </c>
      <c r="N440" s="500">
        <v>0</v>
      </c>
      <c r="O440" s="180"/>
      <c r="P440" s="180"/>
      <c r="Q440" s="180"/>
      <c r="R440" s="180"/>
      <c r="S440" s="180"/>
      <c r="T440" s="398"/>
      <c r="U440" s="399"/>
      <c r="V440" s="400"/>
      <c r="W440" s="305"/>
      <c r="X440" s="401"/>
      <c r="Y440" s="177"/>
      <c r="Z440" s="178"/>
    </row>
    <row r="441" spans="1:26" s="51" customFormat="1" x14ac:dyDescent="0.2">
      <c r="A441" s="52"/>
      <c r="B441" s="88" t="s">
        <v>51</v>
      </c>
      <c r="C441" s="131">
        <v>46</v>
      </c>
      <c r="D441" s="149">
        <v>293.41052480999997</v>
      </c>
      <c r="E441" s="559">
        <f t="shared" si="15"/>
        <v>0.11057692307692307</v>
      </c>
      <c r="F441" s="131">
        <v>31</v>
      </c>
      <c r="G441" s="149">
        <v>220.77652366000001</v>
      </c>
      <c r="H441" s="559">
        <f t="shared" si="16"/>
        <v>4.5454545454545456E-2</v>
      </c>
      <c r="J441" s="88" t="s">
        <v>51</v>
      </c>
      <c r="K441" s="131">
        <v>7</v>
      </c>
      <c r="L441" s="501">
        <v>90.350925719999992</v>
      </c>
      <c r="M441" s="131">
        <v>19</v>
      </c>
      <c r="N441" s="500">
        <v>212.16005347000001</v>
      </c>
      <c r="O441" s="176"/>
      <c r="P441" s="176"/>
      <c r="Q441" s="176"/>
      <c r="R441" s="176"/>
      <c r="S441" s="176"/>
      <c r="T441" s="398"/>
      <c r="U441" s="399"/>
      <c r="V441" s="400"/>
      <c r="W441" s="305"/>
      <c r="X441" s="401"/>
      <c r="Y441" s="177"/>
      <c r="Z441" s="178"/>
    </row>
    <row r="442" spans="1:26" s="51" customFormat="1" x14ac:dyDescent="0.2">
      <c r="A442" s="52"/>
      <c r="B442" s="88" t="s">
        <v>163</v>
      </c>
      <c r="C442" s="131">
        <v>1</v>
      </c>
      <c r="D442" s="149">
        <v>6.8710000000000004</v>
      </c>
      <c r="E442" s="559">
        <f t="shared" si="15"/>
        <v>2.403846153846154E-3</v>
      </c>
      <c r="F442" s="131">
        <v>31</v>
      </c>
      <c r="G442" s="149">
        <v>255.083</v>
      </c>
      <c r="H442" s="559">
        <f t="shared" si="16"/>
        <v>4.5454545454545456E-2</v>
      </c>
      <c r="J442" s="88" t="s">
        <v>163</v>
      </c>
      <c r="K442" s="131">
        <v>115</v>
      </c>
      <c r="L442" s="501">
        <v>919.57458962999999</v>
      </c>
      <c r="M442" s="131">
        <v>89</v>
      </c>
      <c r="N442" s="500">
        <v>924.28604236000001</v>
      </c>
      <c r="O442" s="176"/>
      <c r="P442" s="176"/>
      <c r="Q442" s="176"/>
      <c r="R442" s="176"/>
      <c r="S442" s="176"/>
      <c r="T442" s="398"/>
      <c r="U442" s="399"/>
      <c r="V442" s="400"/>
      <c r="W442" s="305"/>
      <c r="X442" s="401"/>
      <c r="Y442" s="177"/>
      <c r="Z442" s="178"/>
    </row>
    <row r="443" spans="1:26" s="51" customFormat="1" x14ac:dyDescent="0.2">
      <c r="A443" s="52"/>
      <c r="B443" s="88" t="s">
        <v>263</v>
      </c>
      <c r="C443" s="131">
        <v>62</v>
      </c>
      <c r="D443" s="149">
        <v>482.32573608000001</v>
      </c>
      <c r="E443" s="559">
        <f t="shared" si="15"/>
        <v>0.14903846153846154</v>
      </c>
      <c r="F443" s="131">
        <v>51</v>
      </c>
      <c r="G443" s="149">
        <v>407.71994642999999</v>
      </c>
      <c r="H443" s="559">
        <f t="shared" si="16"/>
        <v>7.4780058651026396E-2</v>
      </c>
      <c r="J443" s="88" t="s">
        <v>292</v>
      </c>
      <c r="K443" s="131">
        <v>94</v>
      </c>
      <c r="L443" s="501">
        <v>1122.1580849100001</v>
      </c>
      <c r="M443" s="131">
        <v>42</v>
      </c>
      <c r="N443" s="500">
        <v>329.38533903000001</v>
      </c>
      <c r="O443" s="176"/>
      <c r="P443" s="176"/>
      <c r="Q443" s="176"/>
      <c r="R443" s="176"/>
      <c r="S443" s="176"/>
      <c r="T443" s="398"/>
      <c r="U443" s="399"/>
      <c r="V443" s="400"/>
      <c r="W443" s="305"/>
      <c r="X443" s="401"/>
      <c r="Y443" s="177"/>
      <c r="Z443" s="178"/>
    </row>
    <row r="444" spans="1:26" s="51" customFormat="1" x14ac:dyDescent="0.2">
      <c r="A444" s="52"/>
      <c r="B444" s="88" t="s">
        <v>52</v>
      </c>
      <c r="C444" s="131">
        <v>39</v>
      </c>
      <c r="D444" s="149">
        <v>311.76198601999999</v>
      </c>
      <c r="E444" s="559">
        <f t="shared" si="15"/>
        <v>9.375E-2</v>
      </c>
      <c r="F444" s="131">
        <v>37</v>
      </c>
      <c r="G444" s="149">
        <v>285.71740794999999</v>
      </c>
      <c r="H444" s="559">
        <f t="shared" si="16"/>
        <v>5.4252199413489736E-2</v>
      </c>
      <c r="J444" s="88" t="s">
        <v>52</v>
      </c>
      <c r="K444" s="131">
        <v>36</v>
      </c>
      <c r="L444" s="501">
        <v>267.18091334999997</v>
      </c>
      <c r="M444" s="131">
        <v>62</v>
      </c>
      <c r="N444" s="500">
        <v>437.80788960000001</v>
      </c>
      <c r="O444" s="176"/>
      <c r="P444" s="176"/>
      <c r="Q444" s="176"/>
      <c r="R444" s="176"/>
      <c r="S444" s="176"/>
      <c r="T444" s="398"/>
      <c r="U444" s="399"/>
      <c r="V444" s="400"/>
      <c r="W444" s="305"/>
      <c r="X444" s="401"/>
      <c r="Y444" s="177"/>
      <c r="Z444" s="178"/>
    </row>
    <row r="445" spans="1:26" s="51" customFormat="1" x14ac:dyDescent="0.2">
      <c r="A445" s="52"/>
      <c r="B445" s="88" t="s">
        <v>264</v>
      </c>
      <c r="C445" s="131">
        <v>12</v>
      </c>
      <c r="D445" s="149">
        <v>83.89</v>
      </c>
      <c r="E445" s="559">
        <f t="shared" ref="E445:E460" si="17">C445/$C$461</f>
        <v>2.8846153846153848E-2</v>
      </c>
      <c r="F445" s="131">
        <v>42</v>
      </c>
      <c r="G445" s="149">
        <v>334.589</v>
      </c>
      <c r="H445" s="559">
        <f t="shared" si="16"/>
        <v>6.1583577712609971E-2</v>
      </c>
      <c r="J445" s="88" t="s">
        <v>209</v>
      </c>
      <c r="K445" s="131">
        <v>123</v>
      </c>
      <c r="L445" s="501">
        <v>1164.2891675400001</v>
      </c>
      <c r="M445" s="131">
        <v>108</v>
      </c>
      <c r="N445" s="500">
        <v>1058.26585615</v>
      </c>
      <c r="O445" s="176"/>
      <c r="P445" s="176"/>
      <c r="Q445" s="176"/>
      <c r="R445" s="176"/>
      <c r="S445" s="176"/>
      <c r="T445" s="398"/>
      <c r="U445" s="399"/>
      <c r="V445" s="400"/>
      <c r="W445" s="305"/>
      <c r="X445" s="401"/>
      <c r="Y445" s="177"/>
      <c r="Z445" s="178"/>
    </row>
    <row r="446" spans="1:26" s="51" customFormat="1" x14ac:dyDescent="0.2">
      <c r="A446" s="52"/>
      <c r="B446" s="88" t="s">
        <v>265</v>
      </c>
      <c r="C446" s="131">
        <v>9</v>
      </c>
      <c r="D446" s="149">
        <v>67.241</v>
      </c>
      <c r="E446" s="559">
        <f t="shared" si="17"/>
        <v>2.1634615384615384E-2</v>
      </c>
      <c r="F446" s="131">
        <v>11</v>
      </c>
      <c r="G446" s="149">
        <v>81.650000000000006</v>
      </c>
      <c r="H446" s="559">
        <f t="shared" si="16"/>
        <v>1.6129032258064516E-2</v>
      </c>
      <c r="J446" s="88" t="s">
        <v>176</v>
      </c>
      <c r="K446" s="131">
        <v>76</v>
      </c>
      <c r="L446" s="501">
        <v>569.56500000000005</v>
      </c>
      <c r="M446" s="131">
        <v>14</v>
      </c>
      <c r="N446" s="500">
        <v>101.08499999999999</v>
      </c>
      <c r="O446" s="176"/>
      <c r="P446" s="176"/>
      <c r="Q446" s="176"/>
      <c r="R446" s="176"/>
      <c r="S446" s="176"/>
      <c r="T446" s="398"/>
      <c r="U446" s="399"/>
      <c r="V446" s="400"/>
      <c r="W446" s="305"/>
      <c r="X446" s="401"/>
      <c r="Y446" s="177"/>
      <c r="Z446" s="178"/>
    </row>
    <row r="447" spans="1:26" s="51" customFormat="1" x14ac:dyDescent="0.2">
      <c r="A447" s="52"/>
      <c r="B447" s="88" t="s">
        <v>63</v>
      </c>
      <c r="C447" s="131">
        <v>0</v>
      </c>
      <c r="D447" s="149">
        <v>0</v>
      </c>
      <c r="E447" s="559">
        <f>C447/$C$461</f>
        <v>0</v>
      </c>
      <c r="F447" s="131">
        <v>21</v>
      </c>
      <c r="G447" s="149">
        <v>179.625</v>
      </c>
      <c r="H447" s="559">
        <f t="shared" si="16"/>
        <v>3.0791788856304986E-2</v>
      </c>
      <c r="J447" s="88" t="s">
        <v>63</v>
      </c>
      <c r="K447" s="131">
        <v>35</v>
      </c>
      <c r="L447" s="501">
        <v>298.43379698000001</v>
      </c>
      <c r="M447" s="131">
        <v>11</v>
      </c>
      <c r="N447" s="500">
        <v>120.28914154</v>
      </c>
      <c r="O447" s="176"/>
      <c r="P447" s="176"/>
      <c r="Q447" s="176"/>
      <c r="R447" s="176"/>
      <c r="S447" s="176"/>
      <c r="T447" s="398"/>
      <c r="U447" s="399"/>
      <c r="V447" s="400"/>
      <c r="W447" s="305"/>
      <c r="X447" s="401"/>
      <c r="Y447" s="177"/>
      <c r="Z447" s="178"/>
    </row>
    <row r="448" spans="1:26" s="51" customFormat="1" x14ac:dyDescent="0.2">
      <c r="A448" s="52"/>
      <c r="B448" s="88" t="s">
        <v>266</v>
      </c>
      <c r="C448" s="131">
        <v>0</v>
      </c>
      <c r="D448" s="149">
        <v>0</v>
      </c>
      <c r="E448" s="559">
        <f>C448/$C$461</f>
        <v>0</v>
      </c>
      <c r="F448" s="131">
        <v>4</v>
      </c>
      <c r="G448" s="149">
        <v>31.95</v>
      </c>
      <c r="H448" s="559">
        <f t="shared" si="16"/>
        <v>5.8651026392961877E-3</v>
      </c>
      <c r="J448" s="88" t="s">
        <v>293</v>
      </c>
      <c r="K448" s="131">
        <v>0</v>
      </c>
      <c r="L448" s="501">
        <v>0</v>
      </c>
      <c r="M448" s="131">
        <v>1</v>
      </c>
      <c r="N448" s="500">
        <v>5.9459999999999997</v>
      </c>
      <c r="O448" s="176"/>
      <c r="P448" s="176"/>
      <c r="Q448" s="176"/>
      <c r="R448" s="176"/>
      <c r="S448" s="176"/>
      <c r="T448" s="398"/>
      <c r="U448" s="399"/>
      <c r="V448" s="400"/>
      <c r="W448" s="305"/>
      <c r="X448" s="401"/>
      <c r="Y448" s="177"/>
      <c r="Z448" s="178"/>
    </row>
    <row r="449" spans="1:26" s="51" customFormat="1" x14ac:dyDescent="0.2">
      <c r="A449" s="52"/>
      <c r="B449" s="88" t="s">
        <v>267</v>
      </c>
      <c r="C449" s="131">
        <v>16</v>
      </c>
      <c r="D449" s="149">
        <v>122.081</v>
      </c>
      <c r="E449" s="559">
        <f t="shared" si="17"/>
        <v>3.8461538461538464E-2</v>
      </c>
      <c r="F449" s="131">
        <v>18</v>
      </c>
      <c r="G449" s="149">
        <v>134.80906378</v>
      </c>
      <c r="H449" s="559">
        <f t="shared" si="16"/>
        <v>2.6392961876832845E-2</v>
      </c>
      <c r="J449" s="88" t="s">
        <v>294</v>
      </c>
      <c r="K449" s="131">
        <v>33</v>
      </c>
      <c r="L449" s="501">
        <v>231.773</v>
      </c>
      <c r="M449" s="131">
        <v>13</v>
      </c>
      <c r="N449" s="500">
        <v>94.784999999999997</v>
      </c>
      <c r="O449" s="176"/>
      <c r="P449" s="176"/>
      <c r="Q449" s="176"/>
      <c r="R449" s="176"/>
      <c r="S449" s="176"/>
      <c r="T449" s="398"/>
      <c r="U449" s="399"/>
      <c r="V449" s="400"/>
      <c r="W449" s="305"/>
      <c r="X449" s="401"/>
      <c r="Y449" s="177"/>
      <c r="Z449" s="178"/>
    </row>
    <row r="450" spans="1:26" s="51" customFormat="1" x14ac:dyDescent="0.2">
      <c r="A450" s="52"/>
      <c r="B450" s="88" t="s">
        <v>174</v>
      </c>
      <c r="C450" s="131">
        <v>11</v>
      </c>
      <c r="D450" s="149">
        <v>78.366</v>
      </c>
      <c r="E450" s="559">
        <f t="shared" si="17"/>
        <v>2.6442307692307692E-2</v>
      </c>
      <c r="F450" s="131">
        <v>6</v>
      </c>
      <c r="G450" s="149">
        <v>49.7</v>
      </c>
      <c r="H450" s="559">
        <f t="shared" si="16"/>
        <v>8.7976539589442824E-3</v>
      </c>
      <c r="J450" s="88" t="s">
        <v>174</v>
      </c>
      <c r="K450" s="131">
        <v>48</v>
      </c>
      <c r="L450" s="501">
        <v>336.95100000000002</v>
      </c>
      <c r="M450" s="131">
        <v>12</v>
      </c>
      <c r="N450" s="500">
        <v>92.25</v>
      </c>
      <c r="O450" s="176"/>
      <c r="P450" s="176"/>
      <c r="Q450" s="176"/>
      <c r="R450" s="176"/>
      <c r="S450" s="176"/>
      <c r="T450" s="398"/>
      <c r="U450" s="399"/>
      <c r="V450" s="400"/>
      <c r="W450" s="305"/>
      <c r="X450" s="401"/>
      <c r="Y450" s="177"/>
      <c r="Z450" s="178"/>
    </row>
    <row r="451" spans="1:26" s="51" customFormat="1" x14ac:dyDescent="0.2">
      <c r="A451" s="52"/>
      <c r="B451" s="88" t="s">
        <v>188</v>
      </c>
      <c r="C451" s="131">
        <v>0</v>
      </c>
      <c r="D451" s="149">
        <v>0</v>
      </c>
      <c r="E451" s="559">
        <f t="shared" si="17"/>
        <v>0</v>
      </c>
      <c r="F451" s="131">
        <v>0</v>
      </c>
      <c r="G451" s="149">
        <v>0</v>
      </c>
      <c r="H451" s="559">
        <f t="shared" si="16"/>
        <v>0</v>
      </c>
      <c r="J451" s="88" t="s">
        <v>188</v>
      </c>
      <c r="K451" s="131">
        <v>0</v>
      </c>
      <c r="L451" s="501">
        <v>0</v>
      </c>
      <c r="M451" s="131">
        <v>0</v>
      </c>
      <c r="N451" s="500">
        <v>0</v>
      </c>
      <c r="O451" s="176"/>
      <c r="P451" s="176"/>
      <c r="Q451" s="176"/>
      <c r="R451" s="176"/>
      <c r="S451" s="176"/>
      <c r="T451" s="398"/>
      <c r="U451" s="399"/>
      <c r="V451" s="400"/>
      <c r="W451" s="604"/>
      <c r="X451" s="604"/>
      <c r="Y451" s="179"/>
    </row>
    <row r="452" spans="1:26" s="51" customFormat="1" x14ac:dyDescent="0.2">
      <c r="A452" s="52"/>
      <c r="B452" s="88" t="s">
        <v>316</v>
      </c>
      <c r="C452" s="131">
        <v>0</v>
      </c>
      <c r="D452" s="149">
        <v>0</v>
      </c>
      <c r="E452" s="559">
        <f t="shared" si="17"/>
        <v>0</v>
      </c>
      <c r="F452" s="131">
        <v>0</v>
      </c>
      <c r="G452" s="149">
        <v>0</v>
      </c>
      <c r="H452" s="559">
        <f t="shared" si="16"/>
        <v>0</v>
      </c>
      <c r="J452" s="88" t="s">
        <v>316</v>
      </c>
      <c r="K452" s="131">
        <v>3</v>
      </c>
      <c r="L452" s="500">
        <v>20.501000000000001</v>
      </c>
      <c r="M452" s="131">
        <v>0</v>
      </c>
      <c r="N452" s="500">
        <v>0</v>
      </c>
      <c r="O452" s="176"/>
      <c r="P452" s="176"/>
      <c r="Q452" s="176"/>
      <c r="R452" s="176"/>
      <c r="S452" s="176"/>
      <c r="T452" s="398"/>
      <c r="U452" s="399"/>
      <c r="V452" s="400"/>
      <c r="W452" s="305"/>
      <c r="X452" s="401"/>
      <c r="Y452" s="177"/>
      <c r="Z452" s="178"/>
    </row>
    <row r="453" spans="1:26" s="51" customFormat="1" x14ac:dyDescent="0.2">
      <c r="A453" s="52"/>
      <c r="B453" s="88" t="s">
        <v>268</v>
      </c>
      <c r="C453" s="131">
        <v>0</v>
      </c>
      <c r="D453" s="149">
        <v>0</v>
      </c>
      <c r="E453" s="559">
        <f t="shared" si="17"/>
        <v>0</v>
      </c>
      <c r="F453" s="131">
        <v>0</v>
      </c>
      <c r="G453" s="149">
        <v>0</v>
      </c>
      <c r="H453" s="559">
        <f t="shared" si="16"/>
        <v>0</v>
      </c>
      <c r="J453" s="88" t="s">
        <v>295</v>
      </c>
      <c r="K453" s="131">
        <v>0</v>
      </c>
      <c r="L453" s="501">
        <v>0</v>
      </c>
      <c r="M453" s="131">
        <v>0</v>
      </c>
      <c r="N453" s="500">
        <v>0</v>
      </c>
      <c r="P453" s="132"/>
      <c r="Q453" s="132"/>
      <c r="R453" s="132"/>
      <c r="S453" s="132"/>
      <c r="T453" s="398"/>
      <c r="U453" s="399"/>
      <c r="V453" s="400"/>
      <c r="W453" s="305"/>
      <c r="X453" s="305"/>
      <c r="Y453" s="177"/>
      <c r="Z453" s="178"/>
    </row>
    <row r="454" spans="1:26" s="51" customFormat="1" x14ac:dyDescent="0.2">
      <c r="A454" s="52"/>
      <c r="B454" s="88" t="s">
        <v>170</v>
      </c>
      <c r="C454" s="131">
        <v>0</v>
      </c>
      <c r="D454" s="149">
        <v>0</v>
      </c>
      <c r="E454" s="559">
        <f t="shared" si="17"/>
        <v>0</v>
      </c>
      <c r="F454" s="131">
        <v>3</v>
      </c>
      <c r="G454" s="149">
        <v>33.934646190000002</v>
      </c>
      <c r="H454" s="559">
        <f t="shared" si="16"/>
        <v>4.3988269794721412E-3</v>
      </c>
      <c r="J454" s="88" t="s">
        <v>170</v>
      </c>
      <c r="K454" s="131">
        <v>25</v>
      </c>
      <c r="L454" s="501">
        <v>179.1995</v>
      </c>
      <c r="M454" s="131">
        <v>7</v>
      </c>
      <c r="N454" s="500">
        <v>56.799654999999994</v>
      </c>
      <c r="P454" s="132"/>
      <c r="Q454" s="132"/>
      <c r="R454" s="132"/>
      <c r="S454" s="132"/>
      <c r="T454" s="398"/>
      <c r="U454" s="399"/>
      <c r="V454" s="400"/>
      <c r="W454" s="399"/>
      <c r="X454" s="305"/>
      <c r="Y454" s="177"/>
      <c r="Z454" s="178"/>
    </row>
    <row r="455" spans="1:26" s="51" customFormat="1" x14ac:dyDescent="0.2">
      <c r="A455" s="52"/>
      <c r="B455" s="88" t="s">
        <v>240</v>
      </c>
      <c r="C455" s="131">
        <v>1</v>
      </c>
      <c r="D455" s="149">
        <v>6.2949999999999999</v>
      </c>
      <c r="E455" s="559">
        <f t="shared" si="17"/>
        <v>2.403846153846154E-3</v>
      </c>
      <c r="F455" s="131">
        <v>0</v>
      </c>
      <c r="G455" s="149">
        <v>0</v>
      </c>
      <c r="H455" s="559">
        <f t="shared" si="16"/>
        <v>0</v>
      </c>
      <c r="J455" s="88" t="s">
        <v>296</v>
      </c>
      <c r="K455" s="131">
        <v>0</v>
      </c>
      <c r="L455" s="500">
        <v>0</v>
      </c>
      <c r="M455" s="131">
        <v>0</v>
      </c>
      <c r="N455" s="500">
        <v>0</v>
      </c>
      <c r="P455" s="132"/>
      <c r="Q455" s="132"/>
      <c r="R455" s="132"/>
      <c r="S455" s="132"/>
      <c r="T455" s="398"/>
      <c r="U455" s="399"/>
      <c r="V455" s="400"/>
      <c r="W455" s="402"/>
      <c r="X455" s="398"/>
      <c r="Y455" s="68"/>
    </row>
    <row r="456" spans="1:26" s="51" customFormat="1" x14ac:dyDescent="0.2">
      <c r="A456" s="52"/>
      <c r="B456" s="88" t="s">
        <v>258</v>
      </c>
      <c r="C456" s="131">
        <v>0</v>
      </c>
      <c r="D456" s="149">
        <v>0</v>
      </c>
      <c r="E456" s="559">
        <f t="shared" si="17"/>
        <v>0</v>
      </c>
      <c r="F456" s="131">
        <v>11</v>
      </c>
      <c r="G456" s="149">
        <v>75.177999999999997</v>
      </c>
      <c r="H456" s="559">
        <f t="shared" si="16"/>
        <v>1.6129032258064516E-2</v>
      </c>
      <c r="J456" s="88" t="s">
        <v>258</v>
      </c>
      <c r="K456" s="131">
        <v>13</v>
      </c>
      <c r="L456" s="501">
        <v>89.716999999999999</v>
      </c>
      <c r="M456" s="131">
        <v>0</v>
      </c>
      <c r="N456" s="500">
        <v>0</v>
      </c>
      <c r="P456" s="177"/>
      <c r="Q456" s="177"/>
      <c r="R456" s="177"/>
      <c r="S456" s="177"/>
      <c r="T456" s="400"/>
      <c r="U456" s="398"/>
      <c r="V456" s="399"/>
      <c r="W456" s="362"/>
      <c r="X456" s="398"/>
      <c r="Y456" s="133"/>
    </row>
    <row r="457" spans="1:26" s="51" customFormat="1" x14ac:dyDescent="0.2">
      <c r="A457" s="52"/>
      <c r="B457" s="88" t="s">
        <v>291</v>
      </c>
      <c r="C457" s="131">
        <v>0</v>
      </c>
      <c r="D457" s="149">
        <v>0</v>
      </c>
      <c r="E457" s="559">
        <f t="shared" si="17"/>
        <v>0</v>
      </c>
      <c r="F457" s="131">
        <v>3</v>
      </c>
      <c r="G457" s="149">
        <v>21.033999999999999</v>
      </c>
      <c r="H457" s="559">
        <f t="shared" si="16"/>
        <v>4.3988269794721412E-3</v>
      </c>
      <c r="J457" s="88" t="s">
        <v>291</v>
      </c>
      <c r="K457" s="131">
        <v>4</v>
      </c>
      <c r="L457" s="501">
        <v>29.806999999999999</v>
      </c>
      <c r="M457" s="131">
        <v>2</v>
      </c>
      <c r="N457" s="500">
        <v>13.667</v>
      </c>
      <c r="P457" s="177"/>
      <c r="Q457" s="177"/>
      <c r="R457" s="177"/>
      <c r="S457" s="177"/>
      <c r="T457" s="400"/>
      <c r="U457" s="398"/>
      <c r="V457" s="399"/>
      <c r="W457" s="362"/>
      <c r="X457" s="398"/>
      <c r="Y457" s="133"/>
    </row>
    <row r="458" spans="1:26" s="51" customFormat="1" x14ac:dyDescent="0.2">
      <c r="A458" s="52"/>
      <c r="B458" s="88" t="s">
        <v>288</v>
      </c>
      <c r="C458" s="131">
        <v>0</v>
      </c>
      <c r="D458" s="149">
        <v>0</v>
      </c>
      <c r="E458" s="559">
        <f t="shared" si="17"/>
        <v>0</v>
      </c>
      <c r="F458" s="131">
        <v>4</v>
      </c>
      <c r="G458" s="149">
        <v>31.704999999999998</v>
      </c>
      <c r="H458" s="559">
        <f t="shared" si="16"/>
        <v>5.8651026392961877E-3</v>
      </c>
      <c r="J458" s="88" t="s">
        <v>288</v>
      </c>
      <c r="K458" s="131">
        <v>10</v>
      </c>
      <c r="L458" s="501">
        <v>72.111000000000004</v>
      </c>
      <c r="M458" s="131">
        <v>0</v>
      </c>
      <c r="N458" s="500">
        <v>0</v>
      </c>
      <c r="P458" s="177"/>
      <c r="Q458" s="177"/>
      <c r="R458" s="177"/>
      <c r="S458" s="177"/>
      <c r="T458" s="400"/>
      <c r="U458" s="398"/>
      <c r="V458" s="399"/>
      <c r="W458" s="362"/>
      <c r="X458" s="398"/>
      <c r="Y458" s="133"/>
    </row>
    <row r="459" spans="1:26" s="51" customFormat="1" x14ac:dyDescent="0.2">
      <c r="A459" s="52"/>
      <c r="B459" s="88" t="s">
        <v>259</v>
      </c>
      <c r="C459" s="131">
        <v>0</v>
      </c>
      <c r="D459" s="149">
        <v>0</v>
      </c>
      <c r="E459" s="559">
        <f t="shared" si="17"/>
        <v>0</v>
      </c>
      <c r="F459" s="131">
        <v>0</v>
      </c>
      <c r="G459" s="149">
        <v>0</v>
      </c>
      <c r="H459" s="559">
        <f t="shared" si="16"/>
        <v>0</v>
      </c>
      <c r="J459" s="88" t="s">
        <v>259</v>
      </c>
      <c r="K459" s="131">
        <v>0</v>
      </c>
      <c r="L459" s="500">
        <v>0</v>
      </c>
      <c r="M459" s="131">
        <v>0</v>
      </c>
      <c r="N459" s="500">
        <v>0</v>
      </c>
      <c r="P459" s="177"/>
      <c r="Q459" s="177"/>
      <c r="R459" s="177"/>
      <c r="S459" s="177"/>
      <c r="T459" s="400"/>
      <c r="U459" s="398"/>
      <c r="V459" s="399"/>
      <c r="W459" s="362"/>
      <c r="X459" s="398"/>
      <c r="Y459" s="133"/>
    </row>
    <row r="460" spans="1:26" s="51" customFormat="1" x14ac:dyDescent="0.2">
      <c r="A460" s="52"/>
      <c r="B460" s="88" t="s">
        <v>202</v>
      </c>
      <c r="C460" s="131">
        <v>0</v>
      </c>
      <c r="D460" s="149">
        <v>0</v>
      </c>
      <c r="E460" s="559">
        <f t="shared" si="17"/>
        <v>0</v>
      </c>
      <c r="F460" s="131">
        <v>0</v>
      </c>
      <c r="G460" s="149">
        <v>0</v>
      </c>
      <c r="H460" s="559">
        <f t="shared" si="16"/>
        <v>0</v>
      </c>
      <c r="J460" s="88" t="s">
        <v>202</v>
      </c>
      <c r="K460" s="131">
        <v>0</v>
      </c>
      <c r="L460" s="500">
        <v>0</v>
      </c>
      <c r="M460" s="131">
        <v>0</v>
      </c>
      <c r="N460" s="500">
        <v>0</v>
      </c>
      <c r="P460" s="177"/>
      <c r="Q460" s="177"/>
      <c r="R460" s="177"/>
      <c r="S460" s="177"/>
      <c r="T460" s="400"/>
      <c r="U460" s="398"/>
      <c r="V460" s="399"/>
      <c r="W460" s="362"/>
      <c r="X460" s="398"/>
      <c r="Y460" s="133"/>
    </row>
    <row r="461" spans="1:26" s="51" customFormat="1" ht="24.95" customHeight="1" x14ac:dyDescent="0.2">
      <c r="A461" s="52"/>
      <c r="B461" s="84" t="s">
        <v>53</v>
      </c>
      <c r="C461" s="134">
        <f>SUM(C436:C460)</f>
        <v>416</v>
      </c>
      <c r="D461" s="275">
        <f>SUM(D436:D460)</f>
        <v>3344.37414949</v>
      </c>
      <c r="E461" s="560">
        <f>SUM(E436:E460)</f>
        <v>1.0000000000000002</v>
      </c>
      <c r="F461" s="134">
        <f>SUM(F436:F460)</f>
        <v>682</v>
      </c>
      <c r="G461" s="275">
        <f>SUM(G436:G460)</f>
        <v>6937.9328142899985</v>
      </c>
      <c r="H461" s="560">
        <f t="shared" ref="H461" si="18">SUM(H436:H460)</f>
        <v>0.99999999999999978</v>
      </c>
      <c r="J461" s="84" t="s">
        <v>53</v>
      </c>
      <c r="K461" s="134">
        <f>SUM(K436:K460)</f>
        <v>1208</v>
      </c>
      <c r="L461" s="275">
        <f>SUM(L436:L460)</f>
        <v>11650.316681140002</v>
      </c>
      <c r="M461" s="134">
        <f>SUM(M436:M460)</f>
        <v>809</v>
      </c>
      <c r="N461" s="275">
        <f>SUM(N436:N460)</f>
        <v>7610.1555467000007</v>
      </c>
      <c r="P461" s="135"/>
      <c r="Q461" s="135"/>
      <c r="R461" s="135"/>
      <c r="S461" s="135"/>
      <c r="T461" s="400"/>
      <c r="U461" s="398"/>
      <c r="V461" s="400"/>
      <c r="W461" s="402"/>
      <c r="X461" s="398"/>
      <c r="Y461" s="49"/>
    </row>
    <row r="462" spans="1:26" ht="18.75" customHeight="1" x14ac:dyDescent="0.2">
      <c r="A462" s="35"/>
      <c r="B462" s="85" t="s">
        <v>173</v>
      </c>
      <c r="C462" s="82"/>
      <c r="D462" s="82"/>
      <c r="E462" s="181"/>
      <c r="F462" s="181"/>
      <c r="G462" s="23"/>
      <c r="P462" s="81"/>
      <c r="Q462" s="81"/>
      <c r="R462" s="81"/>
      <c r="S462" s="81"/>
      <c r="T462" s="355"/>
      <c r="U462" s="394"/>
      <c r="V462" s="396"/>
      <c r="W462" s="290"/>
      <c r="X462" s="394"/>
      <c r="Y462" s="26"/>
    </row>
    <row r="463" spans="1:26" x14ac:dyDescent="0.2">
      <c r="A463" s="35"/>
      <c r="C463" s="23"/>
      <c r="F463" s="23"/>
      <c r="G463" s="23"/>
      <c r="P463" s="26"/>
      <c r="Q463" s="26"/>
      <c r="R463" s="26"/>
      <c r="S463" s="26"/>
      <c r="T463" s="355"/>
      <c r="U463" s="394"/>
      <c r="V463" s="394"/>
      <c r="W463" s="290"/>
      <c r="X463" s="394"/>
    </row>
    <row r="464" spans="1:26" x14ac:dyDescent="0.2">
      <c r="A464" s="35"/>
      <c r="C464" s="23"/>
      <c r="F464" s="23"/>
      <c r="G464" s="23"/>
      <c r="P464" s="24"/>
      <c r="Q464" s="24"/>
      <c r="R464" s="24"/>
      <c r="S464" s="24"/>
      <c r="T464" s="355"/>
      <c r="V464" s="365"/>
      <c r="W464" s="290"/>
      <c r="X464" s="394"/>
    </row>
    <row r="465" spans="1:24" x14ac:dyDescent="0.2">
      <c r="A465" s="35"/>
      <c r="B465" s="19"/>
      <c r="C465" s="82"/>
      <c r="D465" s="82"/>
      <c r="E465" s="136"/>
      <c r="F465" s="136"/>
      <c r="G465" s="23"/>
      <c r="P465" s="24"/>
      <c r="Q465" s="24"/>
      <c r="R465" s="24"/>
      <c r="S465" s="24"/>
      <c r="T465" s="396"/>
      <c r="U465" s="329"/>
      <c r="V465" s="365"/>
      <c r="W465" s="290"/>
      <c r="X465" s="329"/>
    </row>
    <row r="466" spans="1:24" x14ac:dyDescent="0.2">
      <c r="A466" s="35"/>
      <c r="B466" s="19"/>
      <c r="C466" s="150"/>
      <c r="D466" s="19"/>
      <c r="E466" s="17"/>
      <c r="F466" s="137"/>
      <c r="G466" s="23"/>
      <c r="P466" s="24"/>
      <c r="Q466" s="24"/>
      <c r="R466" s="24"/>
      <c r="S466" s="24"/>
      <c r="T466" s="290"/>
      <c r="U466" s="329"/>
      <c r="V466" s="365"/>
      <c r="W466" s="290"/>
      <c r="X466" s="403"/>
    </row>
    <row r="467" spans="1:24" x14ac:dyDescent="0.2">
      <c r="A467" s="35"/>
      <c r="B467" s="19"/>
      <c r="C467" s="150"/>
      <c r="D467" s="19"/>
      <c r="E467" s="17"/>
      <c r="F467" s="138"/>
      <c r="G467" s="54"/>
      <c r="H467" s="17"/>
      <c r="I467" s="139"/>
      <c r="M467" s="25"/>
      <c r="N467" s="25"/>
      <c r="O467" s="2"/>
      <c r="P467" s="24"/>
      <c r="Q467" s="24"/>
      <c r="R467" s="24"/>
      <c r="S467" s="24"/>
      <c r="T467" s="290"/>
      <c r="U467" s="329"/>
      <c r="V467" s="365"/>
      <c r="W467" s="290"/>
      <c r="X467" s="404"/>
    </row>
    <row r="468" spans="1:24" x14ac:dyDescent="0.2">
      <c r="A468" s="35"/>
      <c r="B468" s="19"/>
      <c r="C468" s="150"/>
      <c r="D468" s="19"/>
      <c r="E468" s="17"/>
      <c r="F468" s="138"/>
      <c r="G468" s="54"/>
      <c r="H468" s="17"/>
      <c r="I468" s="139"/>
      <c r="K468" s="81"/>
      <c r="L468" s="471"/>
      <c r="M468" s="129"/>
      <c r="N468" s="129"/>
      <c r="O468" s="2"/>
      <c r="P468" s="24"/>
      <c r="Q468" s="24"/>
      <c r="R468" s="24"/>
      <c r="S468" s="24"/>
      <c r="T468" s="290"/>
      <c r="U468" s="329"/>
      <c r="V468" s="365"/>
      <c r="W468" s="290"/>
      <c r="X468" s="290"/>
    </row>
    <row r="469" spans="1:24" x14ac:dyDescent="0.2">
      <c r="A469" s="35"/>
      <c r="B469" s="19"/>
      <c r="C469" s="150"/>
      <c r="D469" s="19"/>
      <c r="E469" s="17"/>
      <c r="F469" s="138"/>
      <c r="G469" s="54"/>
      <c r="H469" s="17"/>
      <c r="K469" s="20"/>
      <c r="L469" s="471"/>
      <c r="M469" s="111"/>
      <c r="N469" s="111"/>
      <c r="O469" s="2"/>
      <c r="P469" s="24"/>
      <c r="Q469" s="24"/>
      <c r="R469" s="24"/>
      <c r="S469" s="24"/>
      <c r="T469" s="405"/>
      <c r="U469" s="329"/>
      <c r="V469" s="365"/>
      <c r="W469" s="290"/>
    </row>
    <row r="470" spans="1:24" ht="12.75" customHeight="1" x14ac:dyDescent="0.2">
      <c r="A470" s="35"/>
      <c r="B470" s="19"/>
      <c r="C470" s="150"/>
      <c r="D470" s="19"/>
      <c r="E470" s="17"/>
      <c r="F470" s="138"/>
      <c r="H470" s="17"/>
      <c r="K470" s="20"/>
      <c r="L470" s="471"/>
      <c r="M470" s="111"/>
      <c r="N470" s="111"/>
      <c r="O470" s="2"/>
      <c r="P470" s="24"/>
      <c r="Q470" s="24"/>
      <c r="R470" s="24"/>
      <c r="S470" s="24"/>
      <c r="T470" s="406"/>
      <c r="U470" s="329"/>
      <c r="V470" s="365"/>
    </row>
    <row r="471" spans="1:24" ht="12.75" customHeight="1" x14ac:dyDescent="0.2">
      <c r="A471" s="35"/>
      <c r="B471" s="14"/>
      <c r="C471" s="150"/>
      <c r="D471" s="26"/>
      <c r="E471" s="141"/>
      <c r="F471" s="142"/>
      <c r="G471" s="54"/>
      <c r="H471" s="26"/>
      <c r="I471" s="26"/>
      <c r="K471" s="20"/>
      <c r="L471" s="471"/>
      <c r="M471" s="111"/>
      <c r="N471" s="111"/>
      <c r="O471" s="2"/>
      <c r="P471" s="24"/>
      <c r="Q471" s="24"/>
      <c r="R471" s="24"/>
      <c r="S471" s="24"/>
      <c r="T471" s="327"/>
      <c r="U471" s="329"/>
      <c r="V471" s="365"/>
    </row>
    <row r="472" spans="1:24" ht="15" customHeight="1" x14ac:dyDescent="0.2">
      <c r="A472" s="35"/>
      <c r="K472" s="20"/>
      <c r="L472" s="471"/>
      <c r="M472" s="111"/>
      <c r="N472" s="111"/>
      <c r="O472" s="2"/>
      <c r="P472" s="24"/>
      <c r="Q472" s="24"/>
      <c r="R472" s="24"/>
      <c r="S472" s="24"/>
      <c r="T472" s="327"/>
      <c r="U472" s="329"/>
      <c r="V472" s="407"/>
    </row>
    <row r="473" spans="1:24" ht="15" customHeight="1" x14ac:dyDescent="0.2">
      <c r="A473" s="35"/>
      <c r="K473" s="20"/>
      <c r="L473" s="471"/>
      <c r="M473" s="111"/>
      <c r="N473" s="111"/>
      <c r="O473" s="2"/>
      <c r="P473" s="24"/>
      <c r="Q473" s="24"/>
      <c r="R473" s="24"/>
      <c r="S473" s="24"/>
      <c r="T473" s="327"/>
      <c r="U473" s="403"/>
      <c r="V473" s="408"/>
    </row>
    <row r="474" spans="1:24" ht="14.25" customHeight="1" x14ac:dyDescent="0.2">
      <c r="A474" s="35"/>
      <c r="K474" s="20"/>
      <c r="L474" s="471"/>
      <c r="M474" s="111"/>
      <c r="N474" s="111"/>
      <c r="P474" s="24"/>
      <c r="Q474" s="24"/>
      <c r="R474" s="24"/>
      <c r="S474" s="24"/>
      <c r="T474" s="327"/>
      <c r="U474" s="403"/>
      <c r="V474" s="290"/>
    </row>
    <row r="475" spans="1:24" ht="12.75" customHeight="1" x14ac:dyDescent="0.2">
      <c r="A475" s="35"/>
      <c r="K475" s="20"/>
      <c r="L475" s="471"/>
      <c r="M475" s="111"/>
      <c r="N475" s="111"/>
      <c r="P475" s="28"/>
      <c r="Q475" s="28"/>
      <c r="R475" s="28"/>
      <c r="S475" s="28"/>
      <c r="T475" s="327"/>
      <c r="U475" s="290"/>
    </row>
    <row r="476" spans="1:24" x14ac:dyDescent="0.2">
      <c r="A476" s="35"/>
      <c r="K476" s="20"/>
      <c r="L476" s="471"/>
      <c r="M476" s="111"/>
      <c r="N476" s="111"/>
      <c r="P476" s="28"/>
      <c r="Q476" s="28"/>
      <c r="R476" s="28"/>
      <c r="S476" s="28"/>
      <c r="T476" s="327"/>
    </row>
    <row r="477" spans="1:24" x14ac:dyDescent="0.2">
      <c r="A477" s="35"/>
      <c r="K477" s="20"/>
      <c r="L477" s="471"/>
      <c r="M477" s="111"/>
      <c r="N477" s="111"/>
      <c r="P477" s="28"/>
      <c r="Q477" s="28"/>
      <c r="R477" s="28"/>
      <c r="S477" s="28"/>
      <c r="T477" s="327"/>
    </row>
    <row r="478" spans="1:24" x14ac:dyDescent="0.2">
      <c r="A478" s="35"/>
      <c r="K478" s="20"/>
      <c r="M478" s="111"/>
      <c r="N478" s="111"/>
      <c r="P478" s="28"/>
      <c r="Q478" s="28"/>
      <c r="R478" s="28"/>
      <c r="S478" s="28"/>
      <c r="T478" s="327"/>
    </row>
    <row r="479" spans="1:24" x14ac:dyDescent="0.2">
      <c r="A479" s="35"/>
      <c r="K479" s="20"/>
      <c r="M479" s="111"/>
      <c r="N479" s="111"/>
      <c r="P479" s="28"/>
      <c r="Q479" s="28"/>
      <c r="R479" s="28"/>
      <c r="S479" s="28"/>
      <c r="T479" s="327"/>
    </row>
    <row r="480" spans="1:24" x14ac:dyDescent="0.2">
      <c r="A480" s="35"/>
      <c r="K480" s="20"/>
      <c r="M480" s="111"/>
      <c r="N480" s="111"/>
      <c r="P480" s="28"/>
      <c r="Q480" s="28"/>
      <c r="R480" s="28"/>
      <c r="S480" s="28"/>
      <c r="T480" s="327"/>
    </row>
    <row r="481" spans="1:20" x14ac:dyDescent="0.2">
      <c r="A481" s="35"/>
      <c r="K481" s="20"/>
      <c r="P481" s="28"/>
      <c r="Q481" s="28"/>
      <c r="R481" s="28"/>
      <c r="S481" s="28"/>
      <c r="T481" s="327"/>
    </row>
    <row r="482" spans="1:20" ht="12.75" customHeight="1" x14ac:dyDescent="0.2">
      <c r="A482" s="35"/>
      <c r="K482" s="20"/>
      <c r="P482" s="28"/>
      <c r="Q482" s="28"/>
      <c r="R482" s="28"/>
      <c r="S482" s="28"/>
      <c r="T482" s="327"/>
    </row>
    <row r="483" spans="1:20" ht="12.75" customHeight="1" x14ac:dyDescent="0.2">
      <c r="A483" s="35"/>
      <c r="K483" s="20"/>
      <c r="P483" s="28"/>
      <c r="Q483" s="28"/>
      <c r="R483" s="28"/>
      <c r="S483" s="28"/>
      <c r="T483" s="327"/>
    </row>
    <row r="484" spans="1:20" ht="12.75" customHeight="1" x14ac:dyDescent="0.2">
      <c r="A484" s="35"/>
      <c r="K484" s="20"/>
      <c r="P484" s="28"/>
      <c r="Q484" s="28"/>
      <c r="R484" s="28"/>
      <c r="S484" s="28"/>
      <c r="T484" s="327"/>
    </row>
    <row r="485" spans="1:20" ht="12.75" customHeight="1" x14ac:dyDescent="0.2">
      <c r="A485" s="35"/>
      <c r="K485" s="20"/>
      <c r="P485" s="28"/>
      <c r="Q485" s="28"/>
      <c r="R485" s="28"/>
      <c r="S485" s="28"/>
      <c r="T485" s="327"/>
    </row>
    <row r="486" spans="1:20" ht="12.75" customHeight="1" x14ac:dyDescent="0.2">
      <c r="A486" s="35"/>
      <c r="P486" s="28"/>
      <c r="Q486" s="28"/>
      <c r="R486" s="28"/>
      <c r="S486" s="28"/>
      <c r="T486" s="327"/>
    </row>
    <row r="487" spans="1:20" ht="12.75" customHeight="1" x14ac:dyDescent="0.2">
      <c r="A487" s="35"/>
      <c r="P487" s="28"/>
      <c r="Q487" s="28"/>
      <c r="R487" s="28"/>
      <c r="S487" s="28"/>
      <c r="T487" s="327"/>
    </row>
    <row r="488" spans="1:20" ht="12.75" customHeight="1" x14ac:dyDescent="0.2">
      <c r="A488" s="35"/>
      <c r="P488" s="28"/>
      <c r="Q488" s="28"/>
      <c r="R488" s="28"/>
      <c r="S488" s="28"/>
      <c r="T488" s="327"/>
    </row>
    <row r="489" spans="1:20" ht="12.75" customHeight="1" x14ac:dyDescent="0.2">
      <c r="A489" s="35"/>
      <c r="P489" s="28"/>
      <c r="Q489" s="28"/>
      <c r="R489" s="28"/>
      <c r="S489" s="28"/>
      <c r="T489" s="327"/>
    </row>
    <row r="490" spans="1:20" x14ac:dyDescent="0.2">
      <c r="A490" s="35"/>
      <c r="P490" s="28"/>
      <c r="Q490" s="28"/>
      <c r="R490" s="28"/>
      <c r="S490" s="28"/>
      <c r="T490" s="327"/>
    </row>
    <row r="491" spans="1:20" x14ac:dyDescent="0.2">
      <c r="A491" s="35"/>
      <c r="P491" s="28"/>
      <c r="Q491" s="28"/>
      <c r="R491" s="28"/>
      <c r="S491" s="28"/>
      <c r="T491" s="327"/>
    </row>
    <row r="492" spans="1:20" x14ac:dyDescent="0.2">
      <c r="A492" s="35"/>
      <c r="P492" s="28"/>
      <c r="Q492" s="28"/>
      <c r="R492" s="28"/>
      <c r="S492" s="28"/>
      <c r="T492" s="327"/>
    </row>
    <row r="493" spans="1:20" x14ac:dyDescent="0.2">
      <c r="A493" s="35"/>
      <c r="P493" s="28"/>
      <c r="Q493" s="28"/>
      <c r="R493" s="28"/>
      <c r="S493" s="28"/>
      <c r="T493" s="327"/>
    </row>
    <row r="494" spans="1:20" x14ac:dyDescent="0.2">
      <c r="A494" s="35"/>
      <c r="P494" s="28"/>
      <c r="Q494" s="28"/>
      <c r="R494" s="28"/>
      <c r="S494" s="28"/>
      <c r="T494" s="327"/>
    </row>
    <row r="495" spans="1:20" x14ac:dyDescent="0.2">
      <c r="A495" s="35"/>
      <c r="P495" s="28"/>
      <c r="Q495" s="28"/>
      <c r="R495" s="28"/>
      <c r="S495" s="28"/>
      <c r="T495" s="327"/>
    </row>
    <row r="496" spans="1:20" x14ac:dyDescent="0.2">
      <c r="A496" s="35"/>
      <c r="P496" s="28"/>
      <c r="Q496" s="28"/>
      <c r="R496" s="28"/>
      <c r="S496" s="28"/>
      <c r="T496" s="327"/>
    </row>
    <row r="497" spans="1:20" x14ac:dyDescent="0.2">
      <c r="A497" s="35"/>
      <c r="P497" s="28"/>
      <c r="Q497" s="28"/>
      <c r="R497" s="28"/>
      <c r="S497" s="28"/>
      <c r="T497" s="327"/>
    </row>
    <row r="498" spans="1:20" x14ac:dyDescent="0.2">
      <c r="A498" s="35"/>
      <c r="P498" s="28"/>
      <c r="Q498" s="28"/>
      <c r="R498" s="28"/>
      <c r="S498" s="28"/>
      <c r="T498" s="327"/>
    </row>
    <row r="499" spans="1:20" x14ac:dyDescent="0.2">
      <c r="A499" s="35"/>
      <c r="P499" s="28"/>
      <c r="Q499" s="28"/>
      <c r="R499" s="28"/>
      <c r="S499" s="28"/>
      <c r="T499" s="327"/>
    </row>
    <row r="500" spans="1:20" x14ac:dyDescent="0.2">
      <c r="A500" s="35"/>
      <c r="P500" s="28"/>
      <c r="Q500" s="28"/>
      <c r="R500" s="28"/>
      <c r="S500" s="28"/>
      <c r="T500" s="327"/>
    </row>
    <row r="501" spans="1:20" x14ac:dyDescent="0.2">
      <c r="A501" s="35"/>
      <c r="P501" s="28"/>
      <c r="Q501" s="28"/>
      <c r="R501" s="28"/>
      <c r="S501" s="28"/>
      <c r="T501" s="327"/>
    </row>
    <row r="502" spans="1:20" x14ac:dyDescent="0.2">
      <c r="A502" s="35"/>
      <c r="P502" s="28"/>
      <c r="Q502" s="28"/>
      <c r="R502" s="28"/>
      <c r="S502" s="28"/>
      <c r="T502" s="327"/>
    </row>
    <row r="503" spans="1:20" x14ac:dyDescent="0.2">
      <c r="A503" s="35"/>
      <c r="P503" s="28"/>
      <c r="Q503" s="28"/>
      <c r="R503" s="28"/>
      <c r="S503" s="28"/>
      <c r="T503" s="327"/>
    </row>
    <row r="504" spans="1:20" x14ac:dyDescent="0.2">
      <c r="A504" s="35"/>
      <c r="P504" s="28"/>
      <c r="Q504" s="28"/>
      <c r="R504" s="28"/>
      <c r="S504" s="28"/>
      <c r="T504" s="327"/>
    </row>
    <row r="505" spans="1:20" x14ac:dyDescent="0.2">
      <c r="A505" s="35"/>
      <c r="P505" s="28"/>
      <c r="Q505" s="28"/>
      <c r="R505" s="28"/>
      <c r="S505" s="28"/>
      <c r="T505" s="327"/>
    </row>
    <row r="506" spans="1:20" x14ac:dyDescent="0.2">
      <c r="A506" s="35"/>
      <c r="P506" s="28"/>
      <c r="Q506" s="28"/>
      <c r="R506" s="28"/>
      <c r="S506" s="28"/>
      <c r="T506" s="327"/>
    </row>
    <row r="507" spans="1:20" x14ac:dyDescent="0.2">
      <c r="A507" s="35"/>
      <c r="P507" s="28"/>
      <c r="Q507" s="28"/>
      <c r="R507" s="28"/>
      <c r="S507" s="28"/>
      <c r="T507" s="327"/>
    </row>
    <row r="508" spans="1:20" x14ac:dyDescent="0.2">
      <c r="A508" s="35"/>
      <c r="P508" s="28"/>
      <c r="Q508" s="28"/>
      <c r="R508" s="28"/>
      <c r="S508" s="28"/>
      <c r="T508" s="327"/>
    </row>
    <row r="509" spans="1:20" x14ac:dyDescent="0.2">
      <c r="A509" s="35"/>
      <c r="P509" s="28"/>
      <c r="Q509" s="28"/>
      <c r="R509" s="28"/>
      <c r="S509" s="28"/>
      <c r="T509" s="327"/>
    </row>
    <row r="510" spans="1:20" x14ac:dyDescent="0.2">
      <c r="A510" s="35"/>
      <c r="P510" s="28"/>
      <c r="Q510" s="28"/>
      <c r="R510" s="28"/>
      <c r="S510" s="28"/>
      <c r="T510" s="327"/>
    </row>
    <row r="511" spans="1:20" x14ac:dyDescent="0.2">
      <c r="A511" s="35"/>
      <c r="P511" s="28"/>
      <c r="Q511" s="28"/>
      <c r="R511" s="28"/>
      <c r="S511" s="28"/>
      <c r="T511" s="327"/>
    </row>
    <row r="512" spans="1:20" x14ac:dyDescent="0.2">
      <c r="A512" s="35"/>
      <c r="C512" s="23"/>
      <c r="P512" s="28"/>
      <c r="Q512" s="28"/>
      <c r="R512" s="28"/>
      <c r="S512" s="28"/>
      <c r="T512" s="327"/>
    </row>
    <row r="513" spans="1:20" x14ac:dyDescent="0.2">
      <c r="A513" s="35"/>
      <c r="C513" s="23"/>
      <c r="P513" s="28"/>
      <c r="Q513" s="28"/>
      <c r="R513" s="28"/>
      <c r="S513" s="28"/>
      <c r="T513" s="327"/>
    </row>
    <row r="514" spans="1:20" x14ac:dyDescent="0.2">
      <c r="A514" s="35"/>
      <c r="C514" s="23"/>
      <c r="P514" s="28"/>
      <c r="Q514" s="28"/>
      <c r="R514" s="28"/>
      <c r="S514" s="28"/>
      <c r="T514" s="327"/>
    </row>
    <row r="515" spans="1:20" ht="26.25" customHeight="1" x14ac:dyDescent="0.2">
      <c r="A515" s="35"/>
      <c r="B515" s="33" t="s">
        <v>272</v>
      </c>
      <c r="C515" s="33"/>
      <c r="D515" s="33"/>
      <c r="E515" s="33"/>
      <c r="P515" s="28"/>
      <c r="Q515" s="28"/>
      <c r="R515" s="28"/>
      <c r="S515" s="28"/>
      <c r="T515" s="327"/>
    </row>
    <row r="516" spans="1:20" x14ac:dyDescent="0.2">
      <c r="A516" s="35"/>
      <c r="P516" s="28"/>
      <c r="Q516" s="28"/>
      <c r="R516" s="28"/>
      <c r="S516" s="28"/>
      <c r="T516" s="327"/>
    </row>
    <row r="517" spans="1:20" ht="15" customHeight="1" x14ac:dyDescent="0.25">
      <c r="A517" s="35"/>
      <c r="B517" s="664" t="s">
        <v>270</v>
      </c>
      <c r="C517" s="672"/>
      <c r="D517" s="673"/>
      <c r="E517" s="674"/>
      <c r="F517" s="603"/>
      <c r="G517" s="664" t="s">
        <v>270</v>
      </c>
      <c r="H517" s="672"/>
      <c r="I517" s="672"/>
      <c r="J517" s="665"/>
      <c r="P517" s="28"/>
      <c r="Q517" s="28"/>
      <c r="R517" s="28"/>
      <c r="S517" s="28"/>
      <c r="T517" s="327"/>
    </row>
    <row r="518" spans="1:20" ht="15" customHeight="1" x14ac:dyDescent="0.25">
      <c r="A518" s="35"/>
      <c r="B518" s="664" t="s">
        <v>522</v>
      </c>
      <c r="C518" s="672"/>
      <c r="D518" s="675"/>
      <c r="E518" s="676"/>
      <c r="F518" s="603"/>
      <c r="G518" s="664" t="s">
        <v>523</v>
      </c>
      <c r="H518" s="672"/>
      <c r="I518" s="672"/>
      <c r="J518" s="665"/>
      <c r="P518" s="28"/>
      <c r="Q518" s="28"/>
      <c r="R518" s="28"/>
      <c r="S518" s="28"/>
      <c r="T518" s="327"/>
    </row>
    <row r="519" spans="1:20" ht="15" x14ac:dyDescent="0.25">
      <c r="A519" s="35"/>
      <c r="B519" s="622" t="s">
        <v>44</v>
      </c>
      <c r="C519" s="622" t="s">
        <v>54</v>
      </c>
      <c r="D519" s="622" t="s">
        <v>239</v>
      </c>
      <c r="E519" s="622" t="s">
        <v>31</v>
      </c>
      <c r="F519" s="195"/>
      <c r="G519" s="622" t="s">
        <v>44</v>
      </c>
      <c r="H519" s="622" t="s">
        <v>54</v>
      </c>
      <c r="I519" s="622" t="s">
        <v>239</v>
      </c>
      <c r="J519" s="622" t="s">
        <v>31</v>
      </c>
      <c r="P519" s="28"/>
      <c r="Q519" s="28"/>
      <c r="R519" s="28"/>
      <c r="S519" s="28"/>
      <c r="T519" s="327"/>
    </row>
    <row r="520" spans="1:20" ht="15" x14ac:dyDescent="0.25">
      <c r="A520" s="35"/>
      <c r="B520" s="623"/>
      <c r="C520" s="623"/>
      <c r="D520" s="623"/>
      <c r="E520" s="623"/>
      <c r="F520" s="195"/>
      <c r="G520" s="623"/>
      <c r="H520" s="623"/>
      <c r="I520" s="623"/>
      <c r="J520" s="623"/>
      <c r="P520" s="28"/>
      <c r="Q520" s="28"/>
      <c r="R520" s="28"/>
      <c r="S520" s="28"/>
      <c r="T520" s="327"/>
    </row>
    <row r="521" spans="1:20" ht="15" x14ac:dyDescent="0.25">
      <c r="A521" s="35"/>
      <c r="B521" s="194" t="s">
        <v>46</v>
      </c>
      <c r="C521" s="193">
        <v>125</v>
      </c>
      <c r="D521" s="193">
        <v>15</v>
      </c>
      <c r="E521" s="193">
        <f>+C521+D521</f>
        <v>140</v>
      </c>
      <c r="F521" s="195"/>
      <c r="G521" s="194" t="s">
        <v>46</v>
      </c>
      <c r="H521" s="193">
        <v>243</v>
      </c>
      <c r="I521" s="193">
        <v>15</v>
      </c>
      <c r="J521" s="193">
        <f>+H521+I521</f>
        <v>258</v>
      </c>
      <c r="P521" s="28"/>
      <c r="Q521" s="28"/>
      <c r="R521" s="28"/>
      <c r="S521" s="28"/>
      <c r="T521" s="327"/>
    </row>
    <row r="522" spans="1:20" ht="15" x14ac:dyDescent="0.25">
      <c r="A522" s="35"/>
      <c r="B522" s="194" t="s">
        <v>47</v>
      </c>
      <c r="C522" s="193">
        <v>54</v>
      </c>
      <c r="D522" s="193">
        <v>16</v>
      </c>
      <c r="E522" s="193">
        <f t="shared" ref="E522:E545" si="19">+C522+D522</f>
        <v>70</v>
      </c>
      <c r="F522" s="195"/>
      <c r="G522" s="194" t="s">
        <v>47</v>
      </c>
      <c r="H522" s="193">
        <v>192</v>
      </c>
      <c r="I522" s="193">
        <v>114</v>
      </c>
      <c r="J522" s="193">
        <f t="shared" ref="J522:J543" si="20">+H522+I522</f>
        <v>306</v>
      </c>
      <c r="P522" s="28"/>
      <c r="Q522" s="28"/>
      <c r="R522" s="28"/>
      <c r="S522" s="28"/>
      <c r="T522" s="327"/>
    </row>
    <row r="523" spans="1:20" ht="15" x14ac:dyDescent="0.25">
      <c r="A523" s="35"/>
      <c r="B523" s="194" t="s">
        <v>48</v>
      </c>
      <c r="C523" s="193">
        <v>0</v>
      </c>
      <c r="D523" s="193">
        <v>7</v>
      </c>
      <c r="E523" s="193">
        <f t="shared" si="19"/>
        <v>7</v>
      </c>
      <c r="F523" s="195"/>
      <c r="G523" s="194" t="s">
        <v>48</v>
      </c>
      <c r="H523" s="193">
        <v>9</v>
      </c>
      <c r="I523" s="193">
        <v>12</v>
      </c>
      <c r="J523" s="193">
        <f t="shared" si="20"/>
        <v>21</v>
      </c>
      <c r="P523" s="28"/>
      <c r="Q523" s="28"/>
      <c r="R523" s="28"/>
      <c r="S523" s="28"/>
      <c r="T523" s="327"/>
    </row>
    <row r="524" spans="1:20" ht="15" x14ac:dyDescent="0.25">
      <c r="A524" s="35"/>
      <c r="B524" s="194" t="s">
        <v>49</v>
      </c>
      <c r="C524" s="193">
        <v>1</v>
      </c>
      <c r="D524" s="193">
        <v>0</v>
      </c>
      <c r="E524" s="193">
        <f t="shared" si="19"/>
        <v>1</v>
      </c>
      <c r="F524" s="195"/>
      <c r="G524" s="194" t="s">
        <v>49</v>
      </c>
      <c r="H524" s="193">
        <v>1</v>
      </c>
      <c r="I524" s="193">
        <v>0</v>
      </c>
      <c r="J524" s="193">
        <f t="shared" si="20"/>
        <v>1</v>
      </c>
      <c r="P524" s="28"/>
      <c r="Q524" s="28"/>
      <c r="R524" s="28"/>
      <c r="S524" s="28"/>
      <c r="T524" s="327"/>
    </row>
    <row r="525" spans="1:20" ht="15" x14ac:dyDescent="0.25">
      <c r="A525" s="35"/>
      <c r="B525" s="194" t="s">
        <v>50</v>
      </c>
      <c r="C525" s="193">
        <v>1</v>
      </c>
      <c r="D525" s="193">
        <v>0</v>
      </c>
      <c r="E525" s="193">
        <f t="shared" si="19"/>
        <v>1</v>
      </c>
      <c r="F525" s="195"/>
      <c r="G525" s="194" t="s">
        <v>50</v>
      </c>
      <c r="H525" s="193">
        <v>0</v>
      </c>
      <c r="I525" s="193">
        <v>0</v>
      </c>
      <c r="J525" s="193">
        <f t="shared" si="20"/>
        <v>0</v>
      </c>
      <c r="P525" s="28"/>
      <c r="Q525" s="28"/>
      <c r="R525" s="28"/>
      <c r="S525" s="28"/>
      <c r="T525" s="327"/>
    </row>
    <row r="526" spans="1:20" ht="15" x14ac:dyDescent="0.25">
      <c r="A526" s="35"/>
      <c r="B526" s="194" t="s">
        <v>51</v>
      </c>
      <c r="C526" s="193">
        <v>42</v>
      </c>
      <c r="D526" s="193">
        <v>4</v>
      </c>
      <c r="E526" s="193">
        <f t="shared" si="19"/>
        <v>46</v>
      </c>
      <c r="F526" s="195"/>
      <c r="G526" s="194" t="s">
        <v>51</v>
      </c>
      <c r="H526" s="193">
        <v>0</v>
      </c>
      <c r="I526" s="193">
        <v>7</v>
      </c>
      <c r="J526" s="193">
        <f t="shared" si="20"/>
        <v>7</v>
      </c>
      <c r="P526" s="28"/>
      <c r="Q526" s="28"/>
      <c r="R526" s="28"/>
      <c r="S526" s="28"/>
      <c r="T526" s="327"/>
    </row>
    <row r="527" spans="1:20" ht="15" x14ac:dyDescent="0.25">
      <c r="A527" s="35"/>
      <c r="B527" s="194" t="s">
        <v>163</v>
      </c>
      <c r="C527" s="193">
        <v>1</v>
      </c>
      <c r="D527" s="193">
        <v>0</v>
      </c>
      <c r="E527" s="193">
        <f t="shared" si="19"/>
        <v>1</v>
      </c>
      <c r="F527" s="195"/>
      <c r="G527" s="194" t="s">
        <v>163</v>
      </c>
      <c r="H527" s="193">
        <v>108</v>
      </c>
      <c r="I527" s="193">
        <v>7</v>
      </c>
      <c r="J527" s="193">
        <f t="shared" si="20"/>
        <v>115</v>
      </c>
      <c r="P527" s="28"/>
      <c r="Q527" s="28"/>
      <c r="R527" s="28"/>
      <c r="S527" s="28"/>
      <c r="T527" s="327"/>
    </row>
    <row r="528" spans="1:20" ht="15" x14ac:dyDescent="0.25">
      <c r="A528" s="35"/>
      <c r="B528" s="194" t="s">
        <v>263</v>
      </c>
      <c r="C528" s="193">
        <v>59</v>
      </c>
      <c r="D528" s="193">
        <v>3</v>
      </c>
      <c r="E528" s="193">
        <f t="shared" si="19"/>
        <v>62</v>
      </c>
      <c r="F528" s="195"/>
      <c r="G528" s="194" t="s">
        <v>263</v>
      </c>
      <c r="H528" s="193">
        <v>55</v>
      </c>
      <c r="I528" s="193">
        <v>39</v>
      </c>
      <c r="J528" s="193">
        <f t="shared" si="20"/>
        <v>94</v>
      </c>
      <c r="P528" s="28"/>
      <c r="Q528" s="28"/>
      <c r="R528" s="28"/>
      <c r="S528" s="28"/>
      <c r="T528" s="327"/>
    </row>
    <row r="529" spans="1:20" ht="15" x14ac:dyDescent="0.25">
      <c r="A529" s="35"/>
      <c r="B529" s="194" t="s">
        <v>52</v>
      </c>
      <c r="C529" s="193">
        <v>38</v>
      </c>
      <c r="D529" s="193">
        <v>1</v>
      </c>
      <c r="E529" s="193">
        <f t="shared" si="19"/>
        <v>39</v>
      </c>
      <c r="F529" s="195"/>
      <c r="G529" s="194" t="s">
        <v>52</v>
      </c>
      <c r="H529" s="193">
        <v>35</v>
      </c>
      <c r="I529" s="193">
        <v>1</v>
      </c>
      <c r="J529" s="193">
        <f t="shared" si="20"/>
        <v>36</v>
      </c>
      <c r="P529" s="28"/>
      <c r="Q529" s="28"/>
      <c r="R529" s="28"/>
      <c r="S529" s="28"/>
      <c r="T529" s="327"/>
    </row>
    <row r="530" spans="1:20" ht="15" x14ac:dyDescent="0.25">
      <c r="A530" s="35"/>
      <c r="B530" s="194" t="s">
        <v>264</v>
      </c>
      <c r="C530" s="193">
        <v>12</v>
      </c>
      <c r="D530" s="193">
        <v>0</v>
      </c>
      <c r="E530" s="193">
        <f t="shared" si="19"/>
        <v>12</v>
      </c>
      <c r="F530" s="195"/>
      <c r="G530" s="194" t="s">
        <v>264</v>
      </c>
      <c r="H530" s="193">
        <v>83</v>
      </c>
      <c r="I530" s="193">
        <v>40</v>
      </c>
      <c r="J530" s="193">
        <f t="shared" si="20"/>
        <v>123</v>
      </c>
      <c r="P530" s="28"/>
      <c r="Q530" s="28"/>
      <c r="R530" s="28"/>
      <c r="S530" s="28"/>
      <c r="T530" s="327"/>
    </row>
    <row r="531" spans="1:20" ht="15" x14ac:dyDescent="0.25">
      <c r="A531" s="35"/>
      <c r="B531" s="194" t="s">
        <v>265</v>
      </c>
      <c r="C531" s="193">
        <v>9</v>
      </c>
      <c r="D531" s="193">
        <v>0</v>
      </c>
      <c r="E531" s="193">
        <f t="shared" si="19"/>
        <v>9</v>
      </c>
      <c r="F531" s="195"/>
      <c r="G531" s="194" t="s">
        <v>265</v>
      </c>
      <c r="H531" s="193">
        <v>76</v>
      </c>
      <c r="I531" s="193">
        <v>0</v>
      </c>
      <c r="J531" s="193">
        <f t="shared" si="20"/>
        <v>76</v>
      </c>
      <c r="P531" s="28"/>
      <c r="Q531" s="28"/>
      <c r="R531" s="28"/>
      <c r="S531" s="28"/>
      <c r="T531" s="327"/>
    </row>
    <row r="532" spans="1:20" ht="15" x14ac:dyDescent="0.25">
      <c r="A532" s="35"/>
      <c r="B532" s="194" t="s">
        <v>63</v>
      </c>
      <c r="C532" s="193">
        <v>0</v>
      </c>
      <c r="D532" s="193">
        <v>0</v>
      </c>
      <c r="E532" s="193">
        <f t="shared" si="19"/>
        <v>0</v>
      </c>
      <c r="F532" s="195"/>
      <c r="G532" s="194" t="s">
        <v>63</v>
      </c>
      <c r="H532" s="193">
        <v>29</v>
      </c>
      <c r="I532" s="193">
        <v>6</v>
      </c>
      <c r="J532" s="193">
        <f t="shared" si="20"/>
        <v>35</v>
      </c>
      <c r="P532" s="28"/>
      <c r="Q532" s="28"/>
      <c r="R532" s="28"/>
      <c r="S532" s="28"/>
      <c r="T532" s="327"/>
    </row>
    <row r="533" spans="1:20" ht="15" x14ac:dyDescent="0.25">
      <c r="A533" s="35"/>
      <c r="B533" s="194" t="s">
        <v>266</v>
      </c>
      <c r="C533" s="193">
        <v>0</v>
      </c>
      <c r="D533" s="193">
        <v>0</v>
      </c>
      <c r="E533" s="193">
        <f t="shared" si="19"/>
        <v>0</v>
      </c>
      <c r="F533" s="195"/>
      <c r="G533" s="194" t="s">
        <v>266</v>
      </c>
      <c r="H533" s="193">
        <v>0</v>
      </c>
      <c r="I533" s="193">
        <v>0</v>
      </c>
      <c r="J533" s="193">
        <f t="shared" si="20"/>
        <v>0</v>
      </c>
      <c r="P533" s="28"/>
      <c r="Q533" s="28"/>
      <c r="R533" s="28"/>
      <c r="S533" s="28"/>
      <c r="T533" s="327"/>
    </row>
    <row r="534" spans="1:20" ht="15" x14ac:dyDescent="0.25">
      <c r="A534" s="35"/>
      <c r="B534" s="194" t="s">
        <v>267</v>
      </c>
      <c r="C534" s="193">
        <v>16</v>
      </c>
      <c r="D534" s="193">
        <v>0</v>
      </c>
      <c r="E534" s="193">
        <f t="shared" si="19"/>
        <v>16</v>
      </c>
      <c r="F534" s="195"/>
      <c r="G534" s="194" t="s">
        <v>267</v>
      </c>
      <c r="H534" s="193">
        <v>33</v>
      </c>
      <c r="I534" s="193">
        <v>0</v>
      </c>
      <c r="J534" s="193">
        <f t="shared" si="20"/>
        <v>33</v>
      </c>
      <c r="P534" s="28"/>
      <c r="Q534" s="28"/>
      <c r="R534" s="28"/>
      <c r="S534" s="28"/>
      <c r="T534" s="327"/>
    </row>
    <row r="535" spans="1:20" ht="15" x14ac:dyDescent="0.25">
      <c r="A535" s="35"/>
      <c r="B535" s="194" t="s">
        <v>174</v>
      </c>
      <c r="C535" s="193">
        <v>11</v>
      </c>
      <c r="D535" s="193">
        <v>0</v>
      </c>
      <c r="E535" s="193">
        <f t="shared" si="19"/>
        <v>11</v>
      </c>
      <c r="F535" s="195"/>
      <c r="G535" s="194" t="s">
        <v>174</v>
      </c>
      <c r="H535" s="193">
        <v>48</v>
      </c>
      <c r="I535" s="193">
        <v>0</v>
      </c>
      <c r="J535" s="193">
        <f t="shared" si="20"/>
        <v>48</v>
      </c>
      <c r="P535" s="28"/>
      <c r="Q535" s="28"/>
      <c r="R535" s="28"/>
      <c r="S535" s="28"/>
      <c r="T535" s="327"/>
    </row>
    <row r="536" spans="1:20" ht="15" x14ac:dyDescent="0.25">
      <c r="A536" s="35"/>
      <c r="B536" s="194" t="s">
        <v>188</v>
      </c>
      <c r="C536" s="193">
        <v>0</v>
      </c>
      <c r="D536" s="193">
        <v>0</v>
      </c>
      <c r="E536" s="193">
        <f t="shared" si="19"/>
        <v>0</v>
      </c>
      <c r="F536" s="195"/>
      <c r="G536" s="194" t="s">
        <v>188</v>
      </c>
      <c r="H536" s="193">
        <v>0</v>
      </c>
      <c r="I536" s="193">
        <v>0</v>
      </c>
      <c r="J536" s="193">
        <f t="shared" si="20"/>
        <v>0</v>
      </c>
      <c r="P536" s="28"/>
      <c r="Q536" s="28"/>
      <c r="R536" s="28"/>
      <c r="S536" s="28"/>
      <c r="T536" s="327"/>
    </row>
    <row r="537" spans="1:20" ht="15" x14ac:dyDescent="0.25">
      <c r="A537" s="35"/>
      <c r="B537" s="194" t="s">
        <v>316</v>
      </c>
      <c r="C537" s="193">
        <v>0</v>
      </c>
      <c r="D537" s="193">
        <v>0</v>
      </c>
      <c r="E537" s="193">
        <f t="shared" si="19"/>
        <v>0</v>
      </c>
      <c r="F537" s="195"/>
      <c r="G537" s="194" t="s">
        <v>316</v>
      </c>
      <c r="H537" s="193">
        <v>3</v>
      </c>
      <c r="I537" s="193">
        <v>0</v>
      </c>
      <c r="J537" s="193">
        <f t="shared" si="20"/>
        <v>3</v>
      </c>
      <c r="P537" s="28"/>
      <c r="Q537" s="28"/>
      <c r="R537" s="28"/>
      <c r="S537" s="28"/>
      <c r="T537" s="327"/>
    </row>
    <row r="538" spans="1:20" ht="15" x14ac:dyDescent="0.25">
      <c r="A538" s="35"/>
      <c r="B538" s="194" t="s">
        <v>268</v>
      </c>
      <c r="C538" s="193">
        <v>0</v>
      </c>
      <c r="D538" s="193">
        <v>0</v>
      </c>
      <c r="E538" s="193">
        <f t="shared" si="19"/>
        <v>0</v>
      </c>
      <c r="F538" s="195"/>
      <c r="G538" s="194" t="s">
        <v>268</v>
      </c>
      <c r="H538" s="193">
        <v>0</v>
      </c>
      <c r="I538" s="193">
        <v>0</v>
      </c>
      <c r="J538" s="193">
        <f t="shared" si="20"/>
        <v>0</v>
      </c>
      <c r="P538" s="28"/>
      <c r="Q538" s="28"/>
      <c r="R538" s="28"/>
      <c r="S538" s="28"/>
      <c r="T538" s="327"/>
    </row>
    <row r="539" spans="1:20" ht="15" x14ac:dyDescent="0.25">
      <c r="A539" s="35"/>
      <c r="B539" s="194" t="s">
        <v>170</v>
      </c>
      <c r="C539" s="193">
        <v>0</v>
      </c>
      <c r="D539" s="193">
        <v>0</v>
      </c>
      <c r="E539" s="193">
        <f t="shared" si="19"/>
        <v>0</v>
      </c>
      <c r="F539" s="195"/>
      <c r="G539" s="194" t="s">
        <v>170</v>
      </c>
      <c r="H539" s="193">
        <v>24</v>
      </c>
      <c r="I539" s="193">
        <v>1</v>
      </c>
      <c r="J539" s="193">
        <f t="shared" si="20"/>
        <v>25</v>
      </c>
      <c r="P539" s="28"/>
      <c r="Q539" s="28"/>
      <c r="R539" s="28"/>
      <c r="S539" s="28"/>
      <c r="T539" s="327"/>
    </row>
    <row r="540" spans="1:20" ht="15" x14ac:dyDescent="0.25">
      <c r="A540" s="35"/>
      <c r="B540" s="194" t="s">
        <v>240</v>
      </c>
      <c r="C540" s="193">
        <v>1</v>
      </c>
      <c r="D540" s="193">
        <v>0</v>
      </c>
      <c r="E540" s="193">
        <f t="shared" si="19"/>
        <v>1</v>
      </c>
      <c r="F540" s="195"/>
      <c r="G540" s="484" t="s">
        <v>240</v>
      </c>
      <c r="H540" s="193">
        <v>0</v>
      </c>
      <c r="I540" s="193">
        <v>0</v>
      </c>
      <c r="J540" s="193">
        <f t="shared" si="20"/>
        <v>0</v>
      </c>
      <c r="P540" s="28"/>
      <c r="Q540" s="28"/>
      <c r="R540" s="28"/>
      <c r="S540" s="28"/>
      <c r="T540" s="327"/>
    </row>
    <row r="541" spans="1:20" ht="15" x14ac:dyDescent="0.25">
      <c r="A541" s="35"/>
      <c r="B541" s="194" t="s">
        <v>289</v>
      </c>
      <c r="C541" s="193">
        <v>0</v>
      </c>
      <c r="D541" s="193">
        <v>0</v>
      </c>
      <c r="E541" s="193">
        <f t="shared" si="19"/>
        <v>0</v>
      </c>
      <c r="F541" s="195"/>
      <c r="G541" s="484" t="s">
        <v>289</v>
      </c>
      <c r="H541" s="193">
        <v>13</v>
      </c>
      <c r="I541" s="193">
        <v>0</v>
      </c>
      <c r="J541" s="193">
        <f t="shared" si="20"/>
        <v>13</v>
      </c>
      <c r="P541" s="28"/>
      <c r="Q541" s="28"/>
      <c r="R541" s="28"/>
      <c r="S541" s="28"/>
      <c r="T541" s="327"/>
    </row>
    <row r="542" spans="1:20" ht="15" x14ac:dyDescent="0.25">
      <c r="A542" s="35"/>
      <c r="B542" s="194" t="s">
        <v>291</v>
      </c>
      <c r="C542" s="193">
        <v>0</v>
      </c>
      <c r="D542" s="193">
        <v>0</v>
      </c>
      <c r="E542" s="193">
        <f t="shared" si="19"/>
        <v>0</v>
      </c>
      <c r="F542" s="195"/>
      <c r="G542" s="194" t="s">
        <v>291</v>
      </c>
      <c r="H542" s="193">
        <v>4</v>
      </c>
      <c r="I542" s="193">
        <v>0</v>
      </c>
      <c r="J542" s="193">
        <f t="shared" si="20"/>
        <v>4</v>
      </c>
      <c r="P542" s="28"/>
      <c r="Q542" s="28"/>
      <c r="R542" s="28"/>
      <c r="S542" s="28"/>
      <c r="T542" s="327"/>
    </row>
    <row r="543" spans="1:20" ht="15" x14ac:dyDescent="0.25">
      <c r="A543" s="35"/>
      <c r="B543" s="194" t="s">
        <v>288</v>
      </c>
      <c r="C543" s="193">
        <v>0</v>
      </c>
      <c r="D543" s="193">
        <v>0</v>
      </c>
      <c r="E543" s="193">
        <f t="shared" si="19"/>
        <v>0</v>
      </c>
      <c r="F543" s="195"/>
      <c r="G543" s="484" t="s">
        <v>288</v>
      </c>
      <c r="H543" s="193">
        <v>10</v>
      </c>
      <c r="I543" s="193">
        <v>0</v>
      </c>
      <c r="J543" s="193">
        <f t="shared" si="20"/>
        <v>10</v>
      </c>
      <c r="P543" s="28"/>
      <c r="Q543" s="28"/>
      <c r="R543" s="28"/>
      <c r="S543" s="28"/>
      <c r="T543" s="327"/>
    </row>
    <row r="544" spans="1:20" ht="15" x14ac:dyDescent="0.25">
      <c r="A544" s="35"/>
      <c r="B544" s="194" t="s">
        <v>259</v>
      </c>
      <c r="C544" s="193">
        <v>0</v>
      </c>
      <c r="D544" s="193">
        <v>0</v>
      </c>
      <c r="E544" s="193">
        <f t="shared" si="19"/>
        <v>0</v>
      </c>
      <c r="F544" s="195"/>
      <c r="G544" s="194" t="s">
        <v>259</v>
      </c>
      <c r="H544" s="193">
        <v>0</v>
      </c>
      <c r="I544" s="193">
        <v>0</v>
      </c>
      <c r="J544" s="193">
        <f>+H544+I544</f>
        <v>0</v>
      </c>
      <c r="P544" s="28"/>
      <c r="Q544" s="28"/>
      <c r="R544" s="28"/>
      <c r="S544" s="28"/>
      <c r="T544" s="327"/>
    </row>
    <row r="545" spans="1:20" ht="15" x14ac:dyDescent="0.25">
      <c r="A545" s="35"/>
      <c r="B545" s="194" t="s">
        <v>202</v>
      </c>
      <c r="C545" s="37">
        <v>0</v>
      </c>
      <c r="D545" s="193">
        <v>0</v>
      </c>
      <c r="E545" s="193">
        <f t="shared" si="19"/>
        <v>0</v>
      </c>
      <c r="F545" s="195"/>
      <c r="G545" s="484" t="s">
        <v>202</v>
      </c>
      <c r="H545" s="193">
        <v>0</v>
      </c>
      <c r="I545" s="193">
        <v>0</v>
      </c>
      <c r="J545" s="193">
        <f>+H545+I545</f>
        <v>0</v>
      </c>
      <c r="P545" s="28"/>
      <c r="Q545" s="28"/>
      <c r="R545" s="28"/>
      <c r="S545" s="28"/>
      <c r="T545" s="327"/>
    </row>
    <row r="546" spans="1:20" ht="15" x14ac:dyDescent="0.25">
      <c r="A546" s="35"/>
      <c r="B546" s="199" t="s">
        <v>53</v>
      </c>
      <c r="C546" s="204">
        <f>SUM(C521:C545)</f>
        <v>370</v>
      </c>
      <c r="D546" s="204">
        <f>SUM(D521:D545)</f>
        <v>46</v>
      </c>
      <c r="E546" s="204">
        <f>SUM(E521:E545)</f>
        <v>416</v>
      </c>
      <c r="F546" s="195"/>
      <c r="G546" s="204" t="s">
        <v>53</v>
      </c>
      <c r="H546" s="204">
        <f>SUM(H521:H545)</f>
        <v>966</v>
      </c>
      <c r="I546" s="204">
        <f>SUM(I521:I545)</f>
        <v>242</v>
      </c>
      <c r="J546" s="204">
        <f>SUM(J521:J544)</f>
        <v>1208</v>
      </c>
      <c r="K546" s="117"/>
      <c r="P546" s="28"/>
      <c r="Q546" s="28"/>
      <c r="R546" s="28"/>
      <c r="S546" s="28"/>
      <c r="T546" s="327"/>
    </row>
    <row r="547" spans="1:20" ht="15" x14ac:dyDescent="0.2">
      <c r="A547" s="35"/>
      <c r="B547" s="201" t="s">
        <v>269</v>
      </c>
      <c r="C547" s="201"/>
      <c r="D547" s="201"/>
      <c r="E547" s="201"/>
      <c r="F547" s="201"/>
      <c r="G547" s="197" t="s">
        <v>269</v>
      </c>
      <c r="H547" s="196"/>
      <c r="I547" s="196"/>
      <c r="J547" s="198"/>
      <c r="P547" s="28"/>
      <c r="Q547" s="28"/>
      <c r="R547" s="28"/>
      <c r="S547" s="28"/>
      <c r="T547" s="327"/>
    </row>
    <row r="548" spans="1:20" ht="15" x14ac:dyDescent="0.2">
      <c r="A548" s="35"/>
      <c r="B548" s="186"/>
      <c r="C548" s="187"/>
      <c r="D548" s="188"/>
      <c r="E548" s="189"/>
      <c r="F548" s="187"/>
      <c r="G548" s="188"/>
      <c r="H548" s="189"/>
      <c r="P548" s="28"/>
      <c r="Q548" s="28"/>
      <c r="R548" s="28"/>
      <c r="S548" s="28"/>
      <c r="T548" s="327"/>
    </row>
    <row r="549" spans="1:20" ht="15" x14ac:dyDescent="0.2">
      <c r="A549" s="35"/>
      <c r="B549" s="664" t="s">
        <v>271</v>
      </c>
      <c r="C549" s="672"/>
      <c r="D549" s="673"/>
      <c r="E549" s="674"/>
      <c r="F549" s="187"/>
      <c r="G549" s="664" t="s">
        <v>271</v>
      </c>
      <c r="H549" s="672"/>
      <c r="I549" s="673"/>
      <c r="J549" s="674"/>
      <c r="P549" s="28"/>
      <c r="Q549" s="28"/>
      <c r="R549" s="28"/>
      <c r="S549" s="28"/>
      <c r="T549" s="327"/>
    </row>
    <row r="550" spans="1:20" ht="15" customHeight="1" x14ac:dyDescent="0.2">
      <c r="A550" s="35"/>
      <c r="B550" s="664" t="s">
        <v>524</v>
      </c>
      <c r="C550" s="672"/>
      <c r="D550" s="675"/>
      <c r="E550" s="676"/>
      <c r="F550" s="187"/>
      <c r="G550" s="664" t="s">
        <v>523</v>
      </c>
      <c r="H550" s="672"/>
      <c r="I550" s="672"/>
      <c r="J550" s="665"/>
      <c r="P550" s="28"/>
      <c r="Q550" s="28"/>
      <c r="R550" s="28"/>
      <c r="S550" s="28"/>
      <c r="T550" s="327"/>
    </row>
    <row r="551" spans="1:20" ht="15" x14ac:dyDescent="0.2">
      <c r="A551" s="35"/>
      <c r="B551" s="622" t="s">
        <v>44</v>
      </c>
      <c r="C551" s="622" t="s">
        <v>54</v>
      </c>
      <c r="D551" s="622" t="s">
        <v>239</v>
      </c>
      <c r="E551" s="622" t="s">
        <v>31</v>
      </c>
      <c r="F551" s="187"/>
      <c r="G551" s="622" t="s">
        <v>44</v>
      </c>
      <c r="H551" s="622" t="s">
        <v>54</v>
      </c>
      <c r="I551" s="622" t="s">
        <v>239</v>
      </c>
      <c r="J551" s="622" t="s">
        <v>31</v>
      </c>
      <c r="P551" s="28"/>
      <c r="Q551" s="28"/>
      <c r="R551" s="28"/>
      <c r="S551" s="28"/>
      <c r="T551" s="327"/>
    </row>
    <row r="552" spans="1:20" ht="15" x14ac:dyDescent="0.2">
      <c r="A552" s="35"/>
      <c r="B552" s="623"/>
      <c r="C552" s="623"/>
      <c r="D552" s="623"/>
      <c r="E552" s="623"/>
      <c r="F552" s="187"/>
      <c r="G552" s="623"/>
      <c r="H552" s="623"/>
      <c r="I552" s="623"/>
      <c r="J552" s="623"/>
      <c r="P552" s="28"/>
      <c r="Q552" s="28"/>
      <c r="R552" s="28"/>
      <c r="S552" s="28"/>
      <c r="T552" s="327"/>
    </row>
    <row r="553" spans="1:20" ht="15" x14ac:dyDescent="0.2">
      <c r="A553" s="35"/>
      <c r="B553" s="194" t="s">
        <v>46</v>
      </c>
      <c r="C553" s="193">
        <v>168</v>
      </c>
      <c r="D553" s="193">
        <v>1</v>
      </c>
      <c r="E553" s="193">
        <f>+C553+D553</f>
        <v>169</v>
      </c>
      <c r="F553" s="187"/>
      <c r="G553" s="194" t="s">
        <v>46</v>
      </c>
      <c r="H553" s="516">
        <v>128</v>
      </c>
      <c r="I553" s="516">
        <v>30</v>
      </c>
      <c r="J553" s="193">
        <f>+H553+I553</f>
        <v>158</v>
      </c>
      <c r="P553" s="28"/>
      <c r="Q553" s="28"/>
      <c r="R553" s="28"/>
      <c r="S553" s="28"/>
      <c r="T553" s="327"/>
    </row>
    <row r="554" spans="1:20" ht="15" x14ac:dyDescent="0.2">
      <c r="A554" s="35"/>
      <c r="B554" s="194" t="s">
        <v>47</v>
      </c>
      <c r="C554" s="193">
        <v>132</v>
      </c>
      <c r="D554" s="193">
        <v>99</v>
      </c>
      <c r="E554" s="193">
        <f t="shared" ref="E554:E576" si="21">+C554+D554</f>
        <v>231</v>
      </c>
      <c r="F554" s="187"/>
      <c r="G554" s="194" t="s">
        <v>47</v>
      </c>
      <c r="H554" s="516">
        <v>190</v>
      </c>
      <c r="I554" s="516">
        <v>50</v>
      </c>
      <c r="J554" s="193">
        <f t="shared" ref="J554:J575" si="22">+H554+I554</f>
        <v>240</v>
      </c>
      <c r="P554" s="28"/>
      <c r="Q554" s="28"/>
      <c r="R554" s="28"/>
      <c r="S554" s="28"/>
      <c r="T554" s="327"/>
    </row>
    <row r="555" spans="1:20" ht="15" x14ac:dyDescent="0.2">
      <c r="A555" s="35"/>
      <c r="B555" s="194" t="s">
        <v>48</v>
      </c>
      <c r="C555" s="193">
        <v>4</v>
      </c>
      <c r="D555" s="193">
        <v>1</v>
      </c>
      <c r="E555" s="193">
        <f t="shared" si="21"/>
        <v>5</v>
      </c>
      <c r="F555" s="187"/>
      <c r="G555" s="194" t="s">
        <v>48</v>
      </c>
      <c r="H555" s="516">
        <v>4</v>
      </c>
      <c r="I555" s="516">
        <v>3</v>
      </c>
      <c r="J555" s="193">
        <f t="shared" si="22"/>
        <v>7</v>
      </c>
      <c r="P555" s="28"/>
      <c r="Q555" s="28"/>
      <c r="R555" s="28"/>
      <c r="S555" s="28"/>
      <c r="T555" s="327"/>
    </row>
    <row r="556" spans="1:20" ht="15" x14ac:dyDescent="0.2">
      <c r="A556" s="35"/>
      <c r="B556" s="194" t="s">
        <v>49</v>
      </c>
      <c r="C556" s="193">
        <v>3</v>
      </c>
      <c r="D556" s="193">
        <v>1</v>
      </c>
      <c r="E556" s="193">
        <f t="shared" si="21"/>
        <v>4</v>
      </c>
      <c r="F556" s="187"/>
      <c r="G556" s="194" t="s">
        <v>49</v>
      </c>
      <c r="H556" s="516">
        <v>7</v>
      </c>
      <c r="I556" s="516">
        <v>17</v>
      </c>
      <c r="J556" s="193">
        <f t="shared" si="22"/>
        <v>24</v>
      </c>
      <c r="P556" s="28"/>
      <c r="Q556" s="28"/>
      <c r="R556" s="28"/>
      <c r="S556" s="28"/>
      <c r="T556" s="327"/>
    </row>
    <row r="557" spans="1:20" ht="15" x14ac:dyDescent="0.2">
      <c r="A557" s="35"/>
      <c r="B557" s="194" t="s">
        <v>50</v>
      </c>
      <c r="C557" s="193">
        <v>0</v>
      </c>
      <c r="D557" s="193">
        <v>0</v>
      </c>
      <c r="E557" s="193">
        <f t="shared" si="21"/>
        <v>0</v>
      </c>
      <c r="F557" s="187"/>
      <c r="G557" s="194" t="s">
        <v>50</v>
      </c>
      <c r="H557" s="516">
        <v>0</v>
      </c>
      <c r="I557" s="516">
        <v>0</v>
      </c>
      <c r="J557" s="193">
        <f t="shared" si="22"/>
        <v>0</v>
      </c>
      <c r="P557" s="28"/>
      <c r="Q557" s="28"/>
      <c r="R557" s="28"/>
      <c r="S557" s="28"/>
      <c r="T557" s="327"/>
    </row>
    <row r="558" spans="1:20" ht="15" x14ac:dyDescent="0.2">
      <c r="A558" s="35"/>
      <c r="B558" s="194" t="s">
        <v>51</v>
      </c>
      <c r="C558" s="193">
        <v>28</v>
      </c>
      <c r="D558" s="193">
        <v>3</v>
      </c>
      <c r="E558" s="193">
        <f t="shared" si="21"/>
        <v>31</v>
      </c>
      <c r="F558" s="187"/>
      <c r="G558" s="194" t="s">
        <v>51</v>
      </c>
      <c r="H558" s="516">
        <v>12</v>
      </c>
      <c r="I558" s="516">
        <v>7</v>
      </c>
      <c r="J558" s="193">
        <f t="shared" si="22"/>
        <v>19</v>
      </c>
      <c r="P558" s="28"/>
      <c r="Q558" s="28"/>
      <c r="R558" s="28"/>
      <c r="S558" s="28"/>
      <c r="T558" s="327"/>
    </row>
    <row r="559" spans="1:20" ht="15" x14ac:dyDescent="0.2">
      <c r="A559" s="35"/>
      <c r="B559" s="194" t="s">
        <v>163</v>
      </c>
      <c r="C559" s="193">
        <v>31</v>
      </c>
      <c r="D559" s="193">
        <v>0</v>
      </c>
      <c r="E559" s="193">
        <f t="shared" si="21"/>
        <v>31</v>
      </c>
      <c r="F559" s="187"/>
      <c r="G559" s="194" t="s">
        <v>163</v>
      </c>
      <c r="H559" s="516">
        <v>52</v>
      </c>
      <c r="I559" s="516">
        <v>37</v>
      </c>
      <c r="J559" s="193">
        <f t="shared" si="22"/>
        <v>89</v>
      </c>
      <c r="P559" s="28"/>
      <c r="Q559" s="28"/>
      <c r="R559" s="28"/>
      <c r="S559" s="28"/>
      <c r="T559" s="327"/>
    </row>
    <row r="560" spans="1:20" ht="15" x14ac:dyDescent="0.2">
      <c r="A560" s="35"/>
      <c r="B560" s="194" t="s">
        <v>263</v>
      </c>
      <c r="C560" s="193">
        <v>45</v>
      </c>
      <c r="D560" s="193">
        <v>6</v>
      </c>
      <c r="E560" s="193">
        <f t="shared" si="21"/>
        <v>51</v>
      </c>
      <c r="F560" s="187"/>
      <c r="G560" s="194" t="s">
        <v>263</v>
      </c>
      <c r="H560" s="516">
        <v>38</v>
      </c>
      <c r="I560" s="516">
        <v>4</v>
      </c>
      <c r="J560" s="193">
        <f t="shared" si="22"/>
        <v>42</v>
      </c>
      <c r="P560" s="28"/>
      <c r="Q560" s="28"/>
      <c r="R560" s="28"/>
      <c r="S560" s="28"/>
      <c r="T560" s="327"/>
    </row>
    <row r="561" spans="1:20" ht="15" x14ac:dyDescent="0.2">
      <c r="A561" s="35"/>
      <c r="B561" s="194" t="s">
        <v>52</v>
      </c>
      <c r="C561" s="193">
        <v>36</v>
      </c>
      <c r="D561" s="193">
        <v>1</v>
      </c>
      <c r="E561" s="193">
        <f t="shared" si="21"/>
        <v>37</v>
      </c>
      <c r="F561" s="187"/>
      <c r="G561" s="194" t="s">
        <v>52</v>
      </c>
      <c r="H561" s="516">
        <v>61</v>
      </c>
      <c r="I561" s="516">
        <v>1</v>
      </c>
      <c r="J561" s="193">
        <f t="shared" si="22"/>
        <v>62</v>
      </c>
      <c r="P561" s="28"/>
      <c r="Q561" s="28"/>
      <c r="R561" s="28"/>
      <c r="S561" s="28"/>
      <c r="T561" s="327"/>
    </row>
    <row r="562" spans="1:20" ht="15" x14ac:dyDescent="0.2">
      <c r="A562" s="35"/>
      <c r="B562" s="194" t="s">
        <v>264</v>
      </c>
      <c r="C562" s="193">
        <v>42</v>
      </c>
      <c r="D562" s="193">
        <v>0</v>
      </c>
      <c r="E562" s="193">
        <f t="shared" si="21"/>
        <v>42</v>
      </c>
      <c r="F562" s="187"/>
      <c r="G562" s="194" t="s">
        <v>264</v>
      </c>
      <c r="H562" s="516">
        <v>71</v>
      </c>
      <c r="I562" s="516">
        <v>37</v>
      </c>
      <c r="J562" s="193">
        <f t="shared" si="22"/>
        <v>108</v>
      </c>
      <c r="P562" s="28"/>
      <c r="Q562" s="28"/>
      <c r="R562" s="28"/>
      <c r="S562" s="28"/>
      <c r="T562" s="327"/>
    </row>
    <row r="563" spans="1:20" ht="15" x14ac:dyDescent="0.2">
      <c r="A563" s="35"/>
      <c r="B563" s="194" t="s">
        <v>265</v>
      </c>
      <c r="C563" s="193">
        <v>11</v>
      </c>
      <c r="D563" s="193">
        <v>0</v>
      </c>
      <c r="E563" s="193">
        <f t="shared" si="21"/>
        <v>11</v>
      </c>
      <c r="F563" s="187"/>
      <c r="G563" s="194" t="s">
        <v>265</v>
      </c>
      <c r="H563" s="516">
        <v>14</v>
      </c>
      <c r="I563" s="516">
        <v>0</v>
      </c>
      <c r="J563" s="193">
        <f t="shared" si="22"/>
        <v>14</v>
      </c>
      <c r="P563" s="28"/>
      <c r="Q563" s="28"/>
      <c r="R563" s="28"/>
      <c r="S563" s="28"/>
      <c r="T563" s="327"/>
    </row>
    <row r="564" spans="1:20" ht="15" x14ac:dyDescent="0.2">
      <c r="A564" s="35"/>
      <c r="B564" s="194" t="s">
        <v>63</v>
      </c>
      <c r="C564" s="193">
        <v>21</v>
      </c>
      <c r="D564" s="193">
        <v>0</v>
      </c>
      <c r="E564" s="193">
        <f t="shared" si="21"/>
        <v>21</v>
      </c>
      <c r="F564" s="187"/>
      <c r="G564" s="194" t="s">
        <v>63</v>
      </c>
      <c r="H564" s="516">
        <v>7</v>
      </c>
      <c r="I564" s="516">
        <v>4</v>
      </c>
      <c r="J564" s="193">
        <f t="shared" si="22"/>
        <v>11</v>
      </c>
      <c r="P564" s="28"/>
      <c r="Q564" s="28"/>
      <c r="R564" s="28"/>
      <c r="S564" s="28"/>
      <c r="T564" s="327"/>
    </row>
    <row r="565" spans="1:20" ht="15" x14ac:dyDescent="0.2">
      <c r="A565" s="35"/>
      <c r="B565" s="194" t="s">
        <v>266</v>
      </c>
      <c r="C565" s="193">
        <v>4</v>
      </c>
      <c r="D565" s="193">
        <v>0</v>
      </c>
      <c r="E565" s="193">
        <f t="shared" si="21"/>
        <v>4</v>
      </c>
      <c r="F565" s="187"/>
      <c r="G565" s="194" t="s">
        <v>266</v>
      </c>
      <c r="H565" s="516">
        <v>1</v>
      </c>
      <c r="I565" s="516">
        <v>0</v>
      </c>
      <c r="J565" s="193">
        <f t="shared" si="22"/>
        <v>1</v>
      </c>
      <c r="P565" s="28"/>
      <c r="Q565" s="28"/>
      <c r="R565" s="28"/>
      <c r="S565" s="28"/>
      <c r="T565" s="327"/>
    </row>
    <row r="566" spans="1:20" ht="15" x14ac:dyDescent="0.2">
      <c r="A566" s="35"/>
      <c r="B566" s="194" t="s">
        <v>267</v>
      </c>
      <c r="C566" s="193">
        <v>17</v>
      </c>
      <c r="D566" s="193">
        <v>1</v>
      </c>
      <c r="E566" s="193">
        <f t="shared" si="21"/>
        <v>18</v>
      </c>
      <c r="F566" s="187"/>
      <c r="G566" s="194" t="s">
        <v>267</v>
      </c>
      <c r="H566" s="516">
        <v>13</v>
      </c>
      <c r="I566" s="516">
        <v>0</v>
      </c>
      <c r="J566" s="193">
        <f t="shared" si="22"/>
        <v>13</v>
      </c>
      <c r="P566" s="28"/>
      <c r="Q566" s="28"/>
      <c r="R566" s="28"/>
      <c r="S566" s="28"/>
      <c r="T566" s="327"/>
    </row>
    <row r="567" spans="1:20" ht="15" x14ac:dyDescent="0.2">
      <c r="A567" s="35"/>
      <c r="B567" s="194" t="s">
        <v>174</v>
      </c>
      <c r="C567" s="193">
        <v>6</v>
      </c>
      <c r="D567" s="193">
        <v>0</v>
      </c>
      <c r="E567" s="193">
        <f>+C567+D567</f>
        <v>6</v>
      </c>
      <c r="F567" s="187"/>
      <c r="G567" s="194" t="s">
        <v>174</v>
      </c>
      <c r="H567" s="516">
        <v>12</v>
      </c>
      <c r="I567" s="516">
        <v>0</v>
      </c>
      <c r="J567" s="193">
        <f t="shared" si="22"/>
        <v>12</v>
      </c>
      <c r="P567" s="28"/>
      <c r="Q567" s="28"/>
      <c r="R567" s="28"/>
      <c r="S567" s="28"/>
      <c r="T567" s="327"/>
    </row>
    <row r="568" spans="1:20" ht="15" x14ac:dyDescent="0.2">
      <c r="A568" s="35"/>
      <c r="B568" s="194" t="s">
        <v>188</v>
      </c>
      <c r="C568" s="193">
        <v>0</v>
      </c>
      <c r="D568" s="193">
        <v>0</v>
      </c>
      <c r="E568" s="193">
        <f t="shared" si="21"/>
        <v>0</v>
      </c>
      <c r="F568" s="187"/>
      <c r="G568" s="194" t="s">
        <v>188</v>
      </c>
      <c r="H568" s="516">
        <v>0</v>
      </c>
      <c r="I568" s="516">
        <v>0</v>
      </c>
      <c r="J568" s="193">
        <f t="shared" si="22"/>
        <v>0</v>
      </c>
      <c r="P568" s="28"/>
      <c r="Q568" s="28"/>
      <c r="R568" s="28"/>
      <c r="S568" s="28"/>
      <c r="T568" s="327"/>
    </row>
    <row r="569" spans="1:20" ht="15" x14ac:dyDescent="0.2">
      <c r="A569" s="35"/>
      <c r="B569" s="194" t="s">
        <v>316</v>
      </c>
      <c r="C569" s="193">
        <v>0</v>
      </c>
      <c r="D569" s="193">
        <v>0</v>
      </c>
      <c r="E569" s="193">
        <f t="shared" si="21"/>
        <v>0</v>
      </c>
      <c r="F569" s="187"/>
      <c r="G569" s="194" t="s">
        <v>316</v>
      </c>
      <c r="H569" s="516">
        <v>0</v>
      </c>
      <c r="I569" s="516">
        <v>0</v>
      </c>
      <c r="J569" s="193">
        <f t="shared" si="22"/>
        <v>0</v>
      </c>
      <c r="P569" s="28"/>
      <c r="Q569" s="28"/>
      <c r="R569" s="28"/>
      <c r="S569" s="28"/>
      <c r="T569" s="327"/>
    </row>
    <row r="570" spans="1:20" ht="15" x14ac:dyDescent="0.2">
      <c r="A570" s="35"/>
      <c r="B570" s="194" t="s">
        <v>268</v>
      </c>
      <c r="C570" s="193">
        <v>0</v>
      </c>
      <c r="D570" s="193">
        <v>0</v>
      </c>
      <c r="E570" s="193">
        <f t="shared" si="21"/>
        <v>0</v>
      </c>
      <c r="F570" s="187"/>
      <c r="G570" s="194" t="s">
        <v>268</v>
      </c>
      <c r="H570" s="516">
        <v>0</v>
      </c>
      <c r="I570" s="516">
        <v>0</v>
      </c>
      <c r="J570" s="193">
        <f t="shared" si="22"/>
        <v>0</v>
      </c>
      <c r="P570" s="28"/>
      <c r="Q570" s="28"/>
      <c r="R570" s="28"/>
      <c r="S570" s="28"/>
      <c r="T570" s="327"/>
    </row>
    <row r="571" spans="1:20" ht="15" x14ac:dyDescent="0.2">
      <c r="A571" s="35"/>
      <c r="B571" s="194" t="s">
        <v>170</v>
      </c>
      <c r="C571" s="193">
        <v>1</v>
      </c>
      <c r="D571" s="193">
        <v>2</v>
      </c>
      <c r="E571" s="193">
        <f t="shared" si="21"/>
        <v>3</v>
      </c>
      <c r="F571" s="187"/>
      <c r="G571" s="484" t="s">
        <v>170</v>
      </c>
      <c r="H571" s="516">
        <v>6</v>
      </c>
      <c r="I571" s="516">
        <v>1</v>
      </c>
      <c r="J571" s="193">
        <f t="shared" si="22"/>
        <v>7</v>
      </c>
      <c r="P571" s="28"/>
      <c r="Q571" s="28"/>
      <c r="R571" s="28"/>
      <c r="S571" s="28"/>
      <c r="T571" s="327"/>
    </row>
    <row r="572" spans="1:20" ht="15" x14ac:dyDescent="0.2">
      <c r="A572" s="35"/>
      <c r="B572" s="194" t="s">
        <v>240</v>
      </c>
      <c r="C572" s="193">
        <v>0</v>
      </c>
      <c r="D572" s="193">
        <v>0</v>
      </c>
      <c r="E572" s="193">
        <f t="shared" si="21"/>
        <v>0</v>
      </c>
      <c r="F572" s="187"/>
      <c r="G572" s="484" t="s">
        <v>240</v>
      </c>
      <c r="H572" s="516">
        <v>0</v>
      </c>
      <c r="I572" s="516">
        <v>0</v>
      </c>
      <c r="J572" s="193">
        <f t="shared" si="22"/>
        <v>0</v>
      </c>
      <c r="P572" s="28"/>
      <c r="Q572" s="28"/>
      <c r="R572" s="28"/>
      <c r="S572" s="28"/>
      <c r="T572" s="327"/>
    </row>
    <row r="573" spans="1:20" ht="15" x14ac:dyDescent="0.2">
      <c r="A573" s="35"/>
      <c r="B573" s="194" t="s">
        <v>289</v>
      </c>
      <c r="C573" s="200">
        <v>11</v>
      </c>
      <c r="D573" s="200">
        <v>0</v>
      </c>
      <c r="E573" s="193">
        <f t="shared" si="21"/>
        <v>11</v>
      </c>
      <c r="F573" s="187"/>
      <c r="G573" s="194" t="s">
        <v>289</v>
      </c>
      <c r="H573" s="516">
        <v>0</v>
      </c>
      <c r="I573" s="516">
        <v>0</v>
      </c>
      <c r="J573" s="193">
        <f t="shared" si="22"/>
        <v>0</v>
      </c>
      <c r="P573" s="28"/>
      <c r="Q573" s="28"/>
      <c r="R573" s="28"/>
      <c r="S573" s="28"/>
      <c r="T573" s="327"/>
    </row>
    <row r="574" spans="1:20" ht="15" x14ac:dyDescent="0.2">
      <c r="A574" s="35"/>
      <c r="B574" s="194" t="s">
        <v>291</v>
      </c>
      <c r="C574" s="200">
        <v>3</v>
      </c>
      <c r="D574" s="193">
        <v>0</v>
      </c>
      <c r="E574" s="193">
        <f>+C574+D574</f>
        <v>3</v>
      </c>
      <c r="F574" s="187"/>
      <c r="G574" s="194" t="s">
        <v>291</v>
      </c>
      <c r="H574" s="516">
        <v>2</v>
      </c>
      <c r="I574" s="516">
        <v>0</v>
      </c>
      <c r="J574" s="193">
        <f t="shared" si="22"/>
        <v>2</v>
      </c>
      <c r="P574" s="28"/>
      <c r="Q574" s="28"/>
      <c r="R574" s="28"/>
      <c r="S574" s="28"/>
      <c r="T574" s="327"/>
    </row>
    <row r="575" spans="1:20" ht="15" x14ac:dyDescent="0.2">
      <c r="A575" s="35"/>
      <c r="B575" s="194" t="s">
        <v>288</v>
      </c>
      <c r="C575" s="200">
        <v>4</v>
      </c>
      <c r="D575" s="193">
        <v>0</v>
      </c>
      <c r="E575" s="193">
        <f>+C575+D575</f>
        <v>4</v>
      </c>
      <c r="F575" s="187"/>
      <c r="G575" s="194" t="s">
        <v>288</v>
      </c>
      <c r="H575" s="516">
        <v>0</v>
      </c>
      <c r="I575" s="516">
        <v>0</v>
      </c>
      <c r="J575" s="193">
        <f t="shared" si="22"/>
        <v>0</v>
      </c>
      <c r="P575" s="28"/>
      <c r="Q575" s="28"/>
      <c r="R575" s="28"/>
      <c r="S575" s="28"/>
      <c r="T575" s="327"/>
    </row>
    <row r="576" spans="1:20" ht="15" x14ac:dyDescent="0.2">
      <c r="A576" s="35"/>
      <c r="B576" s="194" t="s">
        <v>380</v>
      </c>
      <c r="C576" s="200">
        <v>0</v>
      </c>
      <c r="D576" s="193">
        <v>0</v>
      </c>
      <c r="E576" s="193">
        <f t="shared" si="21"/>
        <v>0</v>
      </c>
      <c r="F576" s="187"/>
      <c r="G576" s="194" t="s">
        <v>380</v>
      </c>
      <c r="H576" s="516">
        <v>0</v>
      </c>
      <c r="I576" s="516">
        <v>0</v>
      </c>
      <c r="J576" s="193">
        <f>+H576+I576</f>
        <v>0</v>
      </c>
      <c r="O576" s="121"/>
      <c r="P576" s="28"/>
      <c r="Q576" s="28"/>
      <c r="R576" s="28"/>
      <c r="S576" s="28"/>
      <c r="T576" s="327"/>
    </row>
    <row r="577" spans="1:32" s="33" customFormat="1" ht="14.25" customHeight="1" x14ac:dyDescent="0.2">
      <c r="A577" s="32"/>
      <c r="B577" s="202" t="s">
        <v>53</v>
      </c>
      <c r="C577" s="204">
        <f>SUM(C553:C576)</f>
        <v>567</v>
      </c>
      <c r="D577" s="204">
        <f>SUM(D553:D576)</f>
        <v>115</v>
      </c>
      <c r="E577" s="204">
        <f>SUM(E553:E576)</f>
        <v>682</v>
      </c>
      <c r="F577" s="203"/>
      <c r="G577" s="485" t="s">
        <v>53</v>
      </c>
      <c r="H577" s="204">
        <f>SUM(H553:H576)</f>
        <v>618</v>
      </c>
      <c r="I577" s="204">
        <f>SUM(I553:I576)</f>
        <v>191</v>
      </c>
      <c r="J577" s="204">
        <f>SUM(J553:J576)</f>
        <v>809</v>
      </c>
      <c r="K577" s="215"/>
      <c r="L577" s="475"/>
      <c r="P577" s="123"/>
      <c r="Q577" s="123"/>
      <c r="R577" s="123"/>
      <c r="S577" s="123"/>
      <c r="T577" s="367"/>
      <c r="U577" s="409"/>
      <c r="V577" s="409"/>
      <c r="W577" s="409"/>
      <c r="X577" s="409"/>
    </row>
    <row r="578" spans="1:32" ht="15" x14ac:dyDescent="0.2">
      <c r="A578" s="35"/>
      <c r="B578" s="190"/>
      <c r="C578" s="185"/>
      <c r="D578" s="191"/>
      <c r="E578" s="192"/>
      <c r="F578" s="185"/>
      <c r="P578" s="28"/>
      <c r="Q578" s="28"/>
      <c r="R578" s="28"/>
      <c r="S578" s="28"/>
      <c r="T578" s="327"/>
    </row>
    <row r="579" spans="1:32" x14ac:dyDescent="0.2">
      <c r="A579" s="35"/>
      <c r="G579" s="41"/>
      <c r="H579" s="8"/>
      <c r="I579" s="26"/>
      <c r="J579" s="34"/>
      <c r="P579" s="28"/>
      <c r="Q579" s="28"/>
      <c r="R579" s="28"/>
      <c r="S579" s="28"/>
      <c r="T579" s="327"/>
    </row>
    <row r="580" spans="1:32" ht="26.25" customHeight="1" x14ac:dyDescent="0.2">
      <c r="A580" s="32"/>
      <c r="B580" s="632" t="s">
        <v>525</v>
      </c>
      <c r="C580" s="632"/>
      <c r="D580" s="632"/>
      <c r="E580" s="632"/>
      <c r="F580" s="519"/>
      <c r="G580" s="520"/>
      <c r="H580" s="6"/>
      <c r="I580" s="26"/>
      <c r="J580" s="34"/>
      <c r="K580" s="7"/>
      <c r="L580" s="471"/>
      <c r="M580" s="8"/>
      <c r="N580" s="31"/>
      <c r="O580" s="31"/>
      <c r="P580" s="54"/>
      <c r="Q580" s="54"/>
      <c r="R580" s="54"/>
      <c r="S580" s="54"/>
      <c r="T580" s="287"/>
      <c r="U580" s="284"/>
      <c r="V580" s="287"/>
      <c r="W580" s="410"/>
      <c r="X580" s="410"/>
      <c r="Y580" s="6"/>
      <c r="Z580" s="26"/>
      <c r="AA580" s="34"/>
      <c r="AB580" s="7"/>
      <c r="AC580" s="7"/>
      <c r="AD580" s="6"/>
      <c r="AE580" s="6"/>
      <c r="AF580" s="26"/>
    </row>
    <row r="581" spans="1:32" ht="13.5" thickBot="1" x14ac:dyDescent="0.25">
      <c r="A581" s="26"/>
      <c r="B581" s="5"/>
      <c r="C581" s="81"/>
      <c r="D581" s="5"/>
      <c r="E581" s="34"/>
      <c r="F581" s="519"/>
      <c r="G581" s="521"/>
      <c r="H581" s="521"/>
      <c r="I581" s="521"/>
      <c r="J581" s="521"/>
      <c r="K581" s="7"/>
      <c r="L581" s="471"/>
      <c r="M581" s="6"/>
      <c r="N581" s="31"/>
      <c r="O581" s="31"/>
      <c r="P581" s="54"/>
      <c r="Q581" s="54"/>
      <c r="R581" s="54"/>
      <c r="S581" s="54"/>
      <c r="T581" s="287"/>
      <c r="U581" s="288"/>
      <c r="V581" s="410"/>
      <c r="W581" s="410"/>
      <c r="X581" s="410"/>
      <c r="Y581" s="6"/>
      <c r="Z581" s="26"/>
      <c r="AA581" s="34"/>
      <c r="AB581" s="7"/>
      <c r="AC581" s="7"/>
      <c r="AD581" s="6"/>
      <c r="AE581" s="6"/>
      <c r="AF581" s="26"/>
    </row>
    <row r="582" spans="1:32" s="57" customFormat="1" ht="39.950000000000003" customHeight="1" thickBot="1" x14ac:dyDescent="0.25">
      <c r="A582" s="39"/>
      <c r="B582" s="522" t="s">
        <v>303</v>
      </c>
      <c r="C582" s="522" t="s">
        <v>195</v>
      </c>
      <c r="D582" s="522" t="s">
        <v>10</v>
      </c>
      <c r="E582" s="522" t="s">
        <v>196</v>
      </c>
      <c r="F582" s="522" t="s">
        <v>197</v>
      </c>
      <c r="G582" s="41"/>
      <c r="H582" s="522" t="s">
        <v>200</v>
      </c>
      <c r="I582" s="523" t="s">
        <v>195</v>
      </c>
      <c r="J582" s="523" t="s">
        <v>10</v>
      </c>
      <c r="K582" s="522" t="s">
        <v>196</v>
      </c>
      <c r="L582" s="524" t="s">
        <v>197</v>
      </c>
      <c r="M582" s="143"/>
      <c r="N582" s="87"/>
      <c r="O582" s="87"/>
      <c r="P582" s="49"/>
      <c r="Q582" s="49"/>
      <c r="R582" s="49"/>
      <c r="S582" s="49"/>
      <c r="T582" s="402"/>
      <c r="U582" s="288"/>
      <c r="V582" s="411"/>
      <c r="W582" s="411"/>
      <c r="X582" s="411"/>
      <c r="Y582" s="143"/>
      <c r="Z582" s="39"/>
      <c r="AA582" s="144"/>
      <c r="AB582" s="145"/>
      <c r="AC582" s="145"/>
      <c r="AD582" s="143"/>
      <c r="AE582" s="143"/>
      <c r="AF582" s="39"/>
    </row>
    <row r="583" spans="1:32" ht="24" customHeight="1" x14ac:dyDescent="0.2">
      <c r="A583" s="26"/>
      <c r="B583" s="525" t="s">
        <v>24</v>
      </c>
      <c r="C583" s="526">
        <v>6500</v>
      </c>
      <c r="D583" s="526">
        <v>201.09399999999999</v>
      </c>
      <c r="E583" s="526">
        <v>6298.9059999999999</v>
      </c>
      <c r="F583" s="527">
        <v>3.0937538461538461E-2</v>
      </c>
      <c r="G583" s="41"/>
      <c r="H583" s="528" t="s">
        <v>198</v>
      </c>
      <c r="I583" s="529">
        <v>3700</v>
      </c>
      <c r="J583" s="529">
        <v>0</v>
      </c>
      <c r="K583" s="530">
        <v>3700</v>
      </c>
      <c r="L583" s="527">
        <v>0</v>
      </c>
      <c r="M583" s="6"/>
      <c r="N583" s="31"/>
      <c r="O583" s="31"/>
      <c r="P583" s="54"/>
      <c r="Q583" s="54"/>
      <c r="R583" s="54"/>
      <c r="S583" s="54"/>
      <c r="T583" s="287"/>
      <c r="U583" s="288"/>
      <c r="V583" s="410"/>
      <c r="W583" s="410"/>
      <c r="X583" s="410"/>
      <c r="Y583" s="6"/>
      <c r="Z583" s="26"/>
      <c r="AA583" s="34"/>
      <c r="AB583" s="7"/>
      <c r="AC583" s="7"/>
      <c r="AD583" s="6"/>
      <c r="AE583" s="6"/>
      <c r="AF583" s="26"/>
    </row>
    <row r="584" spans="1:32" ht="24" customHeight="1" x14ac:dyDescent="0.2">
      <c r="A584" s="26"/>
      <c r="B584" s="525" t="s">
        <v>198</v>
      </c>
      <c r="C584" s="526">
        <v>700</v>
      </c>
      <c r="D584" s="526">
        <v>14.2</v>
      </c>
      <c r="E584" s="526">
        <v>685.8</v>
      </c>
      <c r="F584" s="527">
        <v>2.0285714285714285E-2</v>
      </c>
      <c r="G584" s="41"/>
      <c r="H584" s="525" t="s">
        <v>328</v>
      </c>
      <c r="I584" s="149">
        <v>7100</v>
      </c>
      <c r="J584" s="149">
        <v>337.44526100999997</v>
      </c>
      <c r="K584" s="531">
        <v>6762.5547389900003</v>
      </c>
      <c r="L584" s="527">
        <v>4.7527501550704218E-2</v>
      </c>
      <c r="M584" s="6"/>
      <c r="N584" s="31"/>
      <c r="O584" s="31"/>
      <c r="P584" s="54"/>
      <c r="Q584" s="54"/>
      <c r="R584" s="54"/>
      <c r="S584" s="54"/>
      <c r="T584" s="287"/>
      <c r="U584" s="288"/>
      <c r="V584" s="410"/>
      <c r="W584" s="410"/>
      <c r="X584" s="410"/>
      <c r="Y584" s="6"/>
      <c r="Z584" s="26"/>
      <c r="AA584" s="34"/>
      <c r="AB584" s="7"/>
      <c r="AC584" s="7"/>
      <c r="AD584" s="6"/>
      <c r="AE584" s="6"/>
      <c r="AF584" s="26"/>
    </row>
    <row r="585" spans="1:32" ht="36.75" customHeight="1" x14ac:dyDescent="0.2">
      <c r="A585" s="26"/>
      <c r="B585" s="525" t="s">
        <v>326</v>
      </c>
      <c r="C585" s="526">
        <v>3800</v>
      </c>
      <c r="D585" s="526">
        <v>149.1</v>
      </c>
      <c r="E585" s="526">
        <v>3650.9</v>
      </c>
      <c r="F585" s="527">
        <v>3.9236842105263153E-2</v>
      </c>
      <c r="G585" s="41"/>
      <c r="H585" s="525" t="s">
        <v>201</v>
      </c>
      <c r="I585" s="149">
        <v>4000</v>
      </c>
      <c r="J585" s="149">
        <v>0</v>
      </c>
      <c r="K585" s="531">
        <v>4000</v>
      </c>
      <c r="L585" s="527">
        <v>0</v>
      </c>
      <c r="M585" s="6"/>
      <c r="N585" s="31"/>
      <c r="O585" s="31"/>
      <c r="P585" s="54"/>
      <c r="Q585" s="54"/>
      <c r="R585" s="54"/>
      <c r="S585" s="54"/>
      <c r="T585" s="287"/>
      <c r="U585" s="288"/>
      <c r="V585" s="410"/>
      <c r="W585" s="410"/>
      <c r="X585" s="410"/>
      <c r="Y585" s="6"/>
      <c r="Z585" s="26"/>
      <c r="AA585" s="34"/>
      <c r="AB585" s="7"/>
      <c r="AC585" s="7"/>
      <c r="AD585" s="6"/>
      <c r="AE585" s="6"/>
      <c r="AF585" s="26"/>
    </row>
    <row r="586" spans="1:32" ht="24" customHeight="1" x14ac:dyDescent="0.2">
      <c r="A586" s="26"/>
      <c r="B586" s="525" t="s">
        <v>327</v>
      </c>
      <c r="C586" s="526">
        <v>6800</v>
      </c>
      <c r="D586" s="526">
        <v>170.363</v>
      </c>
      <c r="E586" s="526">
        <v>6629.6369999999997</v>
      </c>
      <c r="F586" s="527">
        <v>2.5053382352941175E-2</v>
      </c>
      <c r="G586" s="41"/>
      <c r="H586" s="525" t="s">
        <v>199</v>
      </c>
      <c r="I586" s="149">
        <v>100</v>
      </c>
      <c r="J586" s="149">
        <v>0</v>
      </c>
      <c r="K586" s="531">
        <v>100</v>
      </c>
      <c r="L586" s="527">
        <v>0</v>
      </c>
      <c r="M586" s="6"/>
      <c r="N586" s="31"/>
      <c r="O586" s="31"/>
      <c r="P586" s="54"/>
      <c r="Q586" s="54"/>
      <c r="R586" s="54"/>
      <c r="S586" s="54"/>
      <c r="T586" s="287"/>
      <c r="U586" s="288"/>
      <c r="V586" s="410"/>
      <c r="W586" s="410"/>
      <c r="X586" s="410"/>
      <c r="Y586" s="6"/>
      <c r="Z586" s="26"/>
      <c r="AA586" s="34"/>
      <c r="AB586" s="7"/>
      <c r="AC586" s="7"/>
      <c r="AD586" s="6"/>
      <c r="AE586" s="6"/>
      <c r="AF586" s="26"/>
    </row>
    <row r="587" spans="1:32" ht="24" customHeight="1" x14ac:dyDescent="0.2">
      <c r="A587" s="26"/>
      <c r="B587" s="525" t="s">
        <v>328</v>
      </c>
      <c r="C587" s="526">
        <v>16500</v>
      </c>
      <c r="D587" s="526">
        <v>1067.4434520400002</v>
      </c>
      <c r="E587" s="526">
        <v>15432.556547959999</v>
      </c>
      <c r="F587" s="527">
        <v>6.4693542547878805E-2</v>
      </c>
      <c r="G587" s="41"/>
      <c r="H587" s="525" t="s">
        <v>329</v>
      </c>
      <c r="I587" s="149">
        <v>500</v>
      </c>
      <c r="J587" s="149">
        <v>0</v>
      </c>
      <c r="K587" s="531">
        <v>500</v>
      </c>
      <c r="L587" s="527">
        <v>0</v>
      </c>
      <c r="M587" s="6"/>
      <c r="N587" s="31"/>
      <c r="O587" s="31"/>
      <c r="P587" s="54"/>
      <c r="Q587" s="54"/>
      <c r="R587" s="54"/>
      <c r="S587" s="54"/>
      <c r="T587" s="287"/>
      <c r="U587" s="288"/>
      <c r="V587" s="410"/>
      <c r="W587" s="410"/>
      <c r="X587" s="410"/>
      <c r="Y587" s="6"/>
      <c r="Z587" s="26"/>
      <c r="AA587" s="34"/>
      <c r="AB587" s="7"/>
      <c r="AC587" s="7"/>
      <c r="AD587" s="6"/>
      <c r="AE587" s="6"/>
      <c r="AF587" s="26"/>
    </row>
    <row r="588" spans="1:32" ht="24" customHeight="1" thickBot="1" x14ac:dyDescent="0.25">
      <c r="A588" s="26"/>
      <c r="B588" s="525" t="s">
        <v>199</v>
      </c>
      <c r="C588" s="526">
        <v>1700</v>
      </c>
      <c r="D588" s="526">
        <v>49.363999999999997</v>
      </c>
      <c r="E588" s="526">
        <v>1650.636</v>
      </c>
      <c r="F588" s="527">
        <v>2.9037647058823529E-2</v>
      </c>
      <c r="G588" s="41"/>
      <c r="H588" s="532" t="s">
        <v>330</v>
      </c>
      <c r="I588" s="533">
        <v>28919.189798490566</v>
      </c>
      <c r="J588" s="533">
        <v>1107.9145830099999</v>
      </c>
      <c r="K588" s="534">
        <v>27811.275215480568</v>
      </c>
      <c r="L588" s="527">
        <v>3.8310706168809314E-2</v>
      </c>
      <c r="M588" s="6"/>
      <c r="N588" s="31"/>
      <c r="O588" s="31"/>
      <c r="P588" s="54"/>
      <c r="Q588" s="54"/>
      <c r="R588" s="54"/>
      <c r="S588" s="54"/>
      <c r="T588" s="287"/>
      <c r="U588" s="288"/>
      <c r="V588" s="410"/>
      <c r="W588" s="410"/>
      <c r="X588" s="410"/>
      <c r="Y588" s="6"/>
      <c r="Z588" s="26"/>
      <c r="AA588" s="34"/>
      <c r="AB588" s="7"/>
      <c r="AC588" s="7"/>
      <c r="AD588" s="6"/>
      <c r="AE588" s="6"/>
      <c r="AF588" s="26"/>
    </row>
    <row r="589" spans="1:32" ht="49.5" customHeight="1" thickBot="1" x14ac:dyDescent="0.25">
      <c r="A589" s="26"/>
      <c r="B589" s="532" t="s">
        <v>371</v>
      </c>
      <c r="C589" s="535">
        <v>30478.784697735842</v>
      </c>
      <c r="D589" s="535">
        <v>946.15700000000004</v>
      </c>
      <c r="E589" s="535">
        <v>29532.627697735843</v>
      </c>
      <c r="F589" s="527">
        <v>3.1043134081073995E-2</v>
      </c>
      <c r="G589" s="536"/>
      <c r="H589" s="522" t="s">
        <v>389</v>
      </c>
      <c r="I589" s="537">
        <f>SUM(I583:I588)</f>
        <v>44319.189798490566</v>
      </c>
      <c r="J589" s="537">
        <f>SUM(J583:J588)</f>
        <v>1445.3598440199999</v>
      </c>
      <c r="K589" s="538">
        <f>SUM(K583:K588)</f>
        <v>42873.829954470566</v>
      </c>
      <c r="L589" s="539">
        <f>J589/I589</f>
        <v>3.2612506018086691E-2</v>
      </c>
      <c r="M589" s="6"/>
      <c r="N589" s="31"/>
      <c r="O589" s="31"/>
      <c r="P589" s="54"/>
      <c r="Q589" s="54"/>
      <c r="R589" s="54"/>
      <c r="S589" s="54"/>
      <c r="T589" s="287"/>
      <c r="U589" s="288"/>
      <c r="V589" s="410"/>
      <c r="W589" s="410"/>
      <c r="X589" s="410"/>
      <c r="Y589" s="6"/>
      <c r="Z589" s="26"/>
      <c r="AA589" s="34"/>
      <c r="AB589" s="7"/>
      <c r="AC589" s="7"/>
      <c r="AD589" s="6"/>
      <c r="AE589" s="6"/>
      <c r="AF589" s="26"/>
    </row>
    <row r="590" spans="1:32" s="33" customFormat="1" ht="24" customHeight="1" thickBot="1" x14ac:dyDescent="0.25">
      <c r="A590" s="30"/>
      <c r="B590" s="522" t="s">
        <v>372</v>
      </c>
      <c r="C590" s="561">
        <f>SUM(C583:C589)</f>
        <v>66478.784697735842</v>
      </c>
      <c r="D590" s="561">
        <f>SUM(D583:D589)</f>
        <v>2597.7214520400003</v>
      </c>
      <c r="E590" s="561">
        <f>SUM(E583:E589)</f>
        <v>63881.063245695841</v>
      </c>
      <c r="F590" s="539">
        <f>D590/C590</f>
        <v>3.9075946767848695E-2</v>
      </c>
      <c r="G590" s="41"/>
      <c r="H590" s="82"/>
      <c r="I590" s="540"/>
      <c r="J590" s="540"/>
      <c r="K590" s="541"/>
      <c r="L590" s="542"/>
      <c r="M590" s="146"/>
      <c r="N590" s="86"/>
      <c r="O590" s="86"/>
      <c r="P590" s="518"/>
      <c r="Q590" s="554"/>
      <c r="R590" s="554"/>
      <c r="S590" s="554"/>
      <c r="T590" s="363"/>
      <c r="U590" s="412"/>
      <c r="V590" s="413"/>
      <c r="W590" s="413"/>
      <c r="X590" s="413"/>
      <c r="Y590" s="146"/>
      <c r="Z590" s="30"/>
      <c r="AA590" s="147"/>
      <c r="AB590" s="148"/>
      <c r="AC590" s="148"/>
      <c r="AD590" s="146"/>
      <c r="AE590" s="146"/>
      <c r="AF590" s="30"/>
    </row>
    <row r="591" spans="1:32" x14ac:dyDescent="0.2">
      <c r="A591" s="26"/>
      <c r="B591" s="517" t="s">
        <v>430</v>
      </c>
      <c r="D591" s="29"/>
      <c r="G591" s="41"/>
      <c r="H591" s="6"/>
      <c r="I591" s="543"/>
      <c r="J591" s="34"/>
      <c r="K591" s="7"/>
      <c r="L591" s="471"/>
      <c r="M591" s="471"/>
      <c r="N591" s="31"/>
      <c r="O591" s="31"/>
      <c r="P591" s="54"/>
      <c r="Q591" s="54"/>
      <c r="R591" s="54"/>
      <c r="S591" s="54"/>
      <c r="T591" s="287"/>
      <c r="U591" s="288"/>
      <c r="V591" s="410"/>
      <c r="W591" s="410"/>
      <c r="X591" s="410"/>
      <c r="Y591" s="6"/>
      <c r="Z591" s="26"/>
      <c r="AA591" s="34"/>
      <c r="AB591" s="7"/>
      <c r="AC591" s="7"/>
      <c r="AD591" s="6"/>
      <c r="AE591" s="6"/>
      <c r="AF591" s="26"/>
    </row>
    <row r="592" spans="1:32" ht="21" customHeight="1" x14ac:dyDescent="0.2">
      <c r="A592" s="26"/>
      <c r="C592" s="565"/>
      <c r="D592" s="566"/>
      <c r="E592" s="476"/>
      <c r="F592" s="567"/>
      <c r="G592" s="568"/>
      <c r="H592" s="569"/>
      <c r="I592" s="570"/>
      <c r="J592" s="571"/>
      <c r="K592" s="7"/>
      <c r="L592" s="471"/>
      <c r="M592" s="6"/>
      <c r="N592" s="31"/>
      <c r="O592" s="31"/>
      <c r="P592" s="54"/>
      <c r="Q592" s="54"/>
      <c r="R592" s="54"/>
      <c r="S592" s="54"/>
      <c r="T592" s="287"/>
      <c r="U592" s="288"/>
      <c r="V592" s="410"/>
      <c r="W592" s="410"/>
      <c r="X592" s="410"/>
      <c r="Y592" s="6"/>
      <c r="Z592" s="26"/>
      <c r="AA592" s="34"/>
      <c r="AB592" s="7"/>
      <c r="AC592" s="7"/>
      <c r="AD592" s="6"/>
      <c r="AE592" s="6"/>
      <c r="AF592" s="26"/>
    </row>
    <row r="593" spans="1:32" x14ac:dyDescent="0.2">
      <c r="A593" s="26"/>
      <c r="F593" s="23"/>
      <c r="G593" s="41"/>
      <c r="H593" s="28"/>
      <c r="I593" s="38"/>
      <c r="J593" s="34"/>
      <c r="K593" s="7"/>
      <c r="L593" s="471"/>
      <c r="M593" s="6"/>
      <c r="N593" s="31"/>
      <c r="O593" s="31"/>
      <c r="P593" s="54"/>
      <c r="Q593" s="54"/>
      <c r="R593" s="54"/>
      <c r="S593" s="54"/>
      <c r="T593" s="287"/>
      <c r="U593" s="288"/>
      <c r="V593" s="410"/>
      <c r="W593" s="410"/>
      <c r="X593" s="410"/>
      <c r="Y593" s="6"/>
      <c r="Z593" s="26"/>
      <c r="AA593" s="34"/>
      <c r="AB593" s="7"/>
      <c r="AC593" s="7"/>
      <c r="AD593" s="6"/>
      <c r="AE593" s="6"/>
      <c r="AF593" s="26"/>
    </row>
    <row r="594" spans="1:32" x14ac:dyDescent="0.2">
      <c r="A594" s="26"/>
      <c r="F594" s="23"/>
      <c r="G594" s="41"/>
      <c r="H594" s="28"/>
      <c r="I594" s="38"/>
      <c r="J594" s="34"/>
      <c r="K594" s="7"/>
      <c r="L594" s="471"/>
      <c r="M594" s="6"/>
      <c r="N594" s="31"/>
      <c r="O594" s="31"/>
      <c r="P594" s="54"/>
      <c r="Q594" s="54"/>
      <c r="R594" s="54"/>
      <c r="S594" s="54"/>
      <c r="T594" s="287"/>
      <c r="U594" s="288"/>
      <c r="V594" s="410"/>
      <c r="W594" s="410"/>
      <c r="X594" s="410"/>
      <c r="Y594" s="6"/>
      <c r="Z594" s="26"/>
      <c r="AA594" s="34"/>
      <c r="AB594" s="7"/>
      <c r="AC594" s="7"/>
      <c r="AD594" s="6"/>
      <c r="AE594" s="6"/>
      <c r="AF594" s="26"/>
    </row>
    <row r="595" spans="1:32" x14ac:dyDescent="0.2">
      <c r="A595" s="26"/>
      <c r="F595" s="23"/>
      <c r="G595" s="41"/>
      <c r="H595" s="28"/>
      <c r="I595" s="38"/>
      <c r="J595" s="34"/>
      <c r="K595" s="7"/>
      <c r="L595" s="471"/>
      <c r="M595" s="6"/>
      <c r="N595" s="31"/>
      <c r="O595" s="31"/>
      <c r="P595" s="54"/>
      <c r="Q595" s="54"/>
      <c r="R595" s="54"/>
      <c r="S595" s="54"/>
      <c r="T595" s="287"/>
      <c r="U595" s="288"/>
      <c r="V595" s="410"/>
      <c r="W595" s="410"/>
      <c r="X595" s="410"/>
    </row>
    <row r="596" spans="1:32" ht="71.25" customHeight="1" x14ac:dyDescent="0.2">
      <c r="A596" s="26"/>
      <c r="F596" s="23"/>
      <c r="G596" s="41"/>
      <c r="H596" s="28"/>
      <c r="I596" s="38"/>
      <c r="J596" s="34"/>
      <c r="K596" s="7"/>
      <c r="L596" s="471"/>
      <c r="M596" s="6"/>
      <c r="N596" s="31"/>
      <c r="O596" s="31"/>
      <c r="P596" s="54"/>
      <c r="Q596" s="54"/>
      <c r="R596" s="54"/>
      <c r="S596" s="54"/>
      <c r="T596" s="287"/>
      <c r="U596" s="288"/>
      <c r="V596" s="410"/>
      <c r="W596" s="410"/>
      <c r="X596" s="410"/>
    </row>
    <row r="597" spans="1:32" ht="16.5" customHeight="1" x14ac:dyDescent="0.2">
      <c r="A597" s="26"/>
      <c r="F597" s="23"/>
      <c r="G597" s="41"/>
      <c r="H597" s="28"/>
      <c r="I597" s="38"/>
      <c r="J597" s="34"/>
      <c r="K597" s="7"/>
      <c r="L597" s="471"/>
      <c r="M597" s="6"/>
      <c r="N597" s="31"/>
      <c r="O597" s="31"/>
      <c r="P597" s="54"/>
      <c r="Q597" s="54"/>
      <c r="R597" s="54"/>
      <c r="S597" s="54"/>
      <c r="T597" s="287"/>
      <c r="U597" s="288"/>
      <c r="V597" s="410"/>
      <c r="W597" s="410"/>
      <c r="X597" s="410"/>
    </row>
    <row r="598" spans="1:32" x14ac:dyDescent="0.2">
      <c r="A598" s="26"/>
      <c r="F598" s="23"/>
      <c r="G598" s="41"/>
      <c r="H598" s="6"/>
      <c r="I598" s="26"/>
      <c r="J598" s="34"/>
      <c r="K598" s="7"/>
      <c r="L598" s="471"/>
      <c r="M598" s="6"/>
      <c r="N598" s="31"/>
      <c r="O598" s="31"/>
      <c r="P598" s="54"/>
      <c r="Q598" s="54"/>
      <c r="R598" s="54"/>
      <c r="S598" s="54"/>
      <c r="T598" s="287"/>
      <c r="U598" s="288"/>
      <c r="V598" s="410"/>
      <c r="W598" s="410"/>
      <c r="X598" s="410"/>
    </row>
    <row r="599" spans="1:32" x14ac:dyDescent="0.2">
      <c r="F599" s="23"/>
      <c r="G599" s="41"/>
      <c r="H599" s="6"/>
      <c r="I599" s="26"/>
      <c r="J599" s="34"/>
      <c r="K599" s="7"/>
      <c r="L599" s="471"/>
      <c r="M599" s="28"/>
      <c r="N599" s="31"/>
      <c r="O599" s="31"/>
      <c r="P599" s="54"/>
      <c r="Q599" s="54"/>
      <c r="R599" s="54"/>
      <c r="S599" s="54"/>
      <c r="T599" s="287"/>
      <c r="U599" s="288"/>
      <c r="V599" s="410"/>
      <c r="W599" s="410"/>
      <c r="X599" s="410"/>
    </row>
    <row r="600" spans="1:32" x14ac:dyDescent="0.2">
      <c r="F600" s="23"/>
      <c r="G600" s="41"/>
      <c r="H600" s="6"/>
      <c r="I600" s="26"/>
      <c r="J600" s="34"/>
      <c r="K600" s="7"/>
      <c r="L600" s="471"/>
      <c r="M600" s="28"/>
      <c r="N600" s="31"/>
      <c r="O600" s="31"/>
      <c r="P600" s="54"/>
      <c r="Q600" s="54"/>
      <c r="R600" s="54"/>
      <c r="S600" s="54"/>
      <c r="T600" s="287"/>
      <c r="U600" s="288"/>
      <c r="V600" s="410"/>
      <c r="W600" s="410"/>
      <c r="X600" s="410"/>
    </row>
    <row r="601" spans="1:32" x14ac:dyDescent="0.2">
      <c r="F601" s="23"/>
      <c r="G601" s="41"/>
      <c r="H601" s="6"/>
      <c r="I601" s="26"/>
      <c r="J601" s="34"/>
      <c r="K601" s="7"/>
      <c r="L601" s="471"/>
      <c r="M601" s="28"/>
      <c r="N601" s="31"/>
      <c r="O601" s="31"/>
      <c r="P601" s="54"/>
      <c r="Q601" s="54"/>
      <c r="R601" s="54"/>
      <c r="S601" s="54"/>
      <c r="T601" s="287"/>
      <c r="U601" s="288"/>
      <c r="V601" s="410"/>
      <c r="W601" s="410"/>
      <c r="X601" s="410"/>
    </row>
    <row r="602" spans="1:32" x14ac:dyDescent="0.2">
      <c r="F602" s="23"/>
      <c r="G602" s="41"/>
      <c r="H602" s="6"/>
      <c r="I602" s="26"/>
      <c r="J602" s="34"/>
      <c r="K602" s="7"/>
      <c r="L602" s="471"/>
      <c r="M602" s="28"/>
      <c r="N602" s="31"/>
      <c r="O602" s="31"/>
      <c r="P602" s="54"/>
      <c r="Q602" s="54"/>
      <c r="R602" s="54"/>
      <c r="S602" s="54"/>
      <c r="T602" s="287"/>
      <c r="U602" s="288"/>
      <c r="V602" s="410"/>
      <c r="W602" s="410"/>
      <c r="X602" s="410"/>
    </row>
    <row r="603" spans="1:32" x14ac:dyDescent="0.2">
      <c r="F603" s="23"/>
      <c r="G603" s="41"/>
      <c r="H603" s="6"/>
      <c r="I603" s="26"/>
      <c r="J603" s="34"/>
      <c r="K603" s="7"/>
      <c r="L603" s="471"/>
      <c r="M603" s="28"/>
      <c r="N603" s="31"/>
      <c r="O603" s="31"/>
      <c r="P603" s="54"/>
      <c r="Q603" s="54"/>
      <c r="R603" s="54"/>
      <c r="S603" s="54"/>
      <c r="T603" s="287"/>
      <c r="U603" s="288"/>
      <c r="V603" s="410"/>
      <c r="W603" s="410"/>
      <c r="X603" s="410"/>
    </row>
    <row r="604" spans="1:32" x14ac:dyDescent="0.2">
      <c r="F604" s="23"/>
      <c r="G604" s="41"/>
      <c r="H604" s="6"/>
      <c r="I604" s="26"/>
      <c r="J604" s="34"/>
      <c r="K604" s="7"/>
      <c r="L604" s="471"/>
      <c r="M604" s="28"/>
      <c r="N604" s="31"/>
      <c r="O604" s="31"/>
      <c r="P604" s="54"/>
      <c r="Q604" s="54"/>
      <c r="R604" s="54"/>
      <c r="S604" s="54"/>
      <c r="T604" s="287"/>
      <c r="U604" s="288"/>
      <c r="V604" s="410"/>
      <c r="W604" s="410"/>
      <c r="X604" s="410"/>
    </row>
    <row r="605" spans="1:32" x14ac:dyDescent="0.2">
      <c r="F605" s="23"/>
      <c r="G605" s="41"/>
      <c r="H605" s="6"/>
      <c r="I605" s="26"/>
      <c r="J605" s="34"/>
      <c r="K605" s="7"/>
      <c r="L605" s="471"/>
      <c r="M605" s="28"/>
      <c r="N605" s="31"/>
      <c r="O605" s="31"/>
      <c r="P605" s="54"/>
      <c r="Q605" s="54"/>
      <c r="R605" s="54"/>
      <c r="S605" s="54"/>
      <c r="T605" s="287"/>
      <c r="U605" s="288"/>
      <c r="V605" s="410"/>
      <c r="W605" s="410"/>
      <c r="X605" s="410"/>
    </row>
    <row r="606" spans="1:32" x14ac:dyDescent="0.2">
      <c r="F606" s="23"/>
      <c r="G606" s="41"/>
      <c r="H606" s="6"/>
      <c r="I606" s="26"/>
      <c r="J606" s="34"/>
      <c r="K606" s="7"/>
      <c r="L606" s="471"/>
      <c r="M606" s="28"/>
      <c r="N606" s="31"/>
      <c r="O606" s="31"/>
      <c r="P606" s="54"/>
      <c r="Q606" s="54"/>
      <c r="R606" s="54"/>
      <c r="S606" s="54"/>
      <c r="T606" s="287"/>
      <c r="U606" s="288"/>
      <c r="V606" s="410"/>
      <c r="W606" s="410"/>
      <c r="X606" s="410"/>
    </row>
    <row r="607" spans="1:32" x14ac:dyDescent="0.2">
      <c r="F607" s="23"/>
      <c r="G607" s="41"/>
      <c r="H607" s="6"/>
      <c r="I607" s="26"/>
      <c r="J607" s="34"/>
      <c r="K607" s="7"/>
      <c r="L607" s="471"/>
      <c r="M607" s="28"/>
      <c r="N607" s="31"/>
      <c r="O607" s="31"/>
      <c r="P607" s="54"/>
      <c r="Q607" s="54"/>
      <c r="R607" s="54"/>
      <c r="S607" s="54"/>
      <c r="T607" s="287"/>
      <c r="U607" s="288"/>
      <c r="V607" s="410"/>
      <c r="W607" s="410"/>
      <c r="X607" s="410"/>
    </row>
    <row r="608" spans="1:32" x14ac:dyDescent="0.2">
      <c r="F608" s="23"/>
      <c r="G608" s="41"/>
      <c r="H608" s="6"/>
      <c r="I608" s="26"/>
      <c r="J608" s="34"/>
      <c r="K608" s="7"/>
      <c r="L608" s="471"/>
      <c r="M608" s="28"/>
      <c r="N608" s="31"/>
      <c r="O608" s="31"/>
      <c r="P608" s="54"/>
      <c r="Q608" s="54"/>
      <c r="R608" s="54"/>
      <c r="S608" s="54"/>
      <c r="T608" s="287"/>
      <c r="U608" s="288"/>
      <c r="V608" s="410"/>
      <c r="W608" s="410"/>
      <c r="X608" s="410"/>
    </row>
    <row r="609" spans="2:24" x14ac:dyDescent="0.2">
      <c r="F609" s="23"/>
      <c r="G609" s="41"/>
      <c r="H609" s="6"/>
      <c r="I609" s="26"/>
      <c r="J609" s="34"/>
      <c r="K609" s="7"/>
      <c r="L609" s="471"/>
      <c r="M609" s="28"/>
      <c r="N609" s="31"/>
      <c r="O609" s="31"/>
      <c r="P609" s="54"/>
      <c r="Q609" s="54"/>
      <c r="R609" s="54"/>
      <c r="S609" s="54"/>
      <c r="T609" s="287"/>
      <c r="U609" s="288"/>
      <c r="V609" s="410"/>
      <c r="W609" s="410"/>
      <c r="X609" s="410"/>
    </row>
    <row r="610" spans="2:24" ht="3" customHeight="1" x14ac:dyDescent="0.2">
      <c r="F610" s="23"/>
      <c r="G610" s="41"/>
      <c r="H610" s="6"/>
      <c r="I610" s="26"/>
      <c r="J610" s="34"/>
      <c r="K610" s="7"/>
      <c r="L610" s="471"/>
      <c r="M610" s="28"/>
      <c r="N610" s="31"/>
      <c r="O610" s="31"/>
      <c r="P610" s="54"/>
      <c r="Q610" s="54"/>
      <c r="R610" s="54"/>
      <c r="S610" s="54"/>
      <c r="T610" s="287"/>
      <c r="U610" s="288"/>
      <c r="V610" s="410"/>
      <c r="W610" s="410"/>
      <c r="X610" s="410"/>
    </row>
    <row r="611" spans="2:24" ht="3.75" customHeight="1" x14ac:dyDescent="0.2">
      <c r="C611" s="23"/>
      <c r="F611" s="23"/>
      <c r="G611" s="41"/>
      <c r="H611" s="6"/>
      <c r="I611" s="26"/>
      <c r="J611" s="34"/>
      <c r="K611" s="7"/>
      <c r="L611" s="471"/>
      <c r="M611" s="28"/>
      <c r="N611" s="31"/>
      <c r="O611" s="31"/>
      <c r="P611" s="54"/>
      <c r="Q611" s="54"/>
      <c r="R611" s="54"/>
      <c r="S611" s="54"/>
      <c r="T611" s="287"/>
      <c r="U611" s="288"/>
      <c r="V611" s="410"/>
      <c r="W611" s="410"/>
      <c r="X611" s="410"/>
    </row>
    <row r="613" spans="2:24" x14ac:dyDescent="0.2">
      <c r="B613" s="632" t="s">
        <v>426</v>
      </c>
      <c r="C613" s="632"/>
      <c r="D613" s="632"/>
      <c r="E613" s="632"/>
    </row>
    <row r="615" spans="2:24" ht="15" customHeight="1" x14ac:dyDescent="0.2">
      <c r="B615" s="660" t="s">
        <v>424</v>
      </c>
      <c r="C615" s="662" t="s">
        <v>423</v>
      </c>
      <c r="D615" s="662"/>
      <c r="E615" s="662" t="s">
        <v>239</v>
      </c>
      <c r="F615" s="662"/>
    </row>
    <row r="616" spans="2:24" x14ac:dyDescent="0.2">
      <c r="B616" s="661"/>
      <c r="C616" s="281" t="s">
        <v>60</v>
      </c>
      <c r="D616" s="546" t="s">
        <v>45</v>
      </c>
      <c r="E616" s="281" t="s">
        <v>60</v>
      </c>
      <c r="F616" s="546" t="s">
        <v>45</v>
      </c>
    </row>
    <row r="617" spans="2:24" ht="12.75" hidden="1" customHeight="1" x14ac:dyDescent="0.2">
      <c r="B617" s="545" t="s">
        <v>212</v>
      </c>
      <c r="C617" s="245"/>
      <c r="D617" s="246"/>
      <c r="E617" s="247"/>
      <c r="F617" s="248"/>
      <c r="G617" s="23"/>
      <c r="P617" s="23"/>
      <c r="Q617" s="23"/>
      <c r="R617" s="23"/>
      <c r="S617" s="23"/>
      <c r="T617" s="285"/>
    </row>
    <row r="618" spans="2:24" ht="25.5" hidden="1" x14ac:dyDescent="0.2">
      <c r="B618" s="551" t="s">
        <v>213</v>
      </c>
      <c r="C618" s="245"/>
      <c r="D618" s="246"/>
      <c r="E618" s="247"/>
      <c r="F618" s="248"/>
    </row>
    <row r="619" spans="2:24" ht="51" hidden="1" x14ac:dyDescent="0.2">
      <c r="B619" s="545" t="s">
        <v>281</v>
      </c>
      <c r="C619" s="245"/>
      <c r="D619" s="246"/>
      <c r="E619" s="247"/>
      <c r="F619" s="248"/>
    </row>
    <row r="620" spans="2:24" ht="25.5" x14ac:dyDescent="0.2">
      <c r="B620" s="545" t="s">
        <v>214</v>
      </c>
      <c r="C620" s="245">
        <v>1</v>
      </c>
      <c r="D620" s="246">
        <v>5.3659999999999997</v>
      </c>
      <c r="E620" s="247">
        <v>0</v>
      </c>
      <c r="F620" s="248">
        <v>0</v>
      </c>
    </row>
    <row r="621" spans="2:24" ht="25.5" hidden="1" x14ac:dyDescent="0.2">
      <c r="B621" s="551" t="s">
        <v>425</v>
      </c>
      <c r="C621" s="245"/>
      <c r="D621" s="246"/>
      <c r="E621" s="247"/>
      <c r="F621" s="248"/>
    </row>
    <row r="622" spans="2:24" ht="38.25" hidden="1" x14ac:dyDescent="0.2">
      <c r="B622" s="545" t="s">
        <v>216</v>
      </c>
      <c r="C622" s="245"/>
      <c r="D622" s="246"/>
      <c r="E622" s="247"/>
      <c r="F622" s="248"/>
    </row>
    <row r="623" spans="2:24" ht="38.25" hidden="1" x14ac:dyDescent="0.2">
      <c r="B623" s="545" t="s">
        <v>217</v>
      </c>
      <c r="C623" s="245"/>
      <c r="D623" s="246"/>
      <c r="E623" s="245"/>
      <c r="F623" s="248"/>
    </row>
    <row r="624" spans="2:24" ht="38.25" hidden="1" x14ac:dyDescent="0.2">
      <c r="B624" s="545" t="s">
        <v>321</v>
      </c>
      <c r="C624" s="277"/>
      <c r="D624" s="278"/>
      <c r="E624" s="277"/>
      <c r="F624" s="248"/>
    </row>
    <row r="625" spans="2:6" hidden="1" x14ac:dyDescent="0.2">
      <c r="B625" s="545" t="s">
        <v>282</v>
      </c>
      <c r="C625" s="247"/>
      <c r="D625" s="248"/>
      <c r="E625" s="247"/>
      <c r="F625" s="248"/>
    </row>
    <row r="626" spans="2:6" x14ac:dyDescent="0.2">
      <c r="B626" s="547" t="s">
        <v>280</v>
      </c>
      <c r="C626" s="548">
        <f>SUM(C617:C625)</f>
        <v>1</v>
      </c>
      <c r="D626" s="550">
        <f>SUM(D617:D625)</f>
        <v>5.3659999999999997</v>
      </c>
      <c r="E626" s="548">
        <f>SUM(E617:E625)</f>
        <v>0</v>
      </c>
      <c r="F626" s="549">
        <f>SUM(F617:F625)</f>
        <v>0</v>
      </c>
    </row>
  </sheetData>
  <mergeCells count="103">
    <mergeCell ref="P432:P433"/>
    <mergeCell ref="U432:V432"/>
    <mergeCell ref="B519:B520"/>
    <mergeCell ref="C519:C520"/>
    <mergeCell ref="D519:D520"/>
    <mergeCell ref="E519:E520"/>
    <mergeCell ref="G517:J517"/>
    <mergeCell ref="G518:J518"/>
    <mergeCell ref="M205:N205"/>
    <mergeCell ref="M206:N206"/>
    <mergeCell ref="H519:H520"/>
    <mergeCell ref="I519:I520"/>
    <mergeCell ref="J519:J520"/>
    <mergeCell ref="K205:L205"/>
    <mergeCell ref="K206:L206"/>
    <mergeCell ref="G206:H206"/>
    <mergeCell ref="G519:G520"/>
    <mergeCell ref="B336:G336"/>
    <mergeCell ref="O206:P206"/>
    <mergeCell ref="B615:B616"/>
    <mergeCell ref="B613:E613"/>
    <mergeCell ref="C615:D615"/>
    <mergeCell ref="E615:F615"/>
    <mergeCell ref="B580:E580"/>
    <mergeCell ref="C338:D338"/>
    <mergeCell ref="K434:L434"/>
    <mergeCell ref="M434:N434"/>
    <mergeCell ref="E338:F338"/>
    <mergeCell ref="B382:C382"/>
    <mergeCell ref="C433:H433"/>
    <mergeCell ref="K433:N433"/>
    <mergeCell ref="B431:D431"/>
    <mergeCell ref="B407:C407"/>
    <mergeCell ref="B361:F361"/>
    <mergeCell ref="B517:E517"/>
    <mergeCell ref="B518:E518"/>
    <mergeCell ref="H551:H552"/>
    <mergeCell ref="I551:I552"/>
    <mergeCell ref="B549:E549"/>
    <mergeCell ref="B550:E550"/>
    <mergeCell ref="G549:J549"/>
    <mergeCell ref="G550:J550"/>
    <mergeCell ref="D551:D552"/>
    <mergeCell ref="A1:L1"/>
    <mergeCell ref="A2:L2"/>
    <mergeCell ref="A3:L3"/>
    <mergeCell ref="A4:L4"/>
    <mergeCell ref="C434:E434"/>
    <mergeCell ref="F434:H434"/>
    <mergeCell ref="C205:D205"/>
    <mergeCell ref="E205:F205"/>
    <mergeCell ref="B110:D110"/>
    <mergeCell ref="B124:D124"/>
    <mergeCell ref="B138:D138"/>
    <mergeCell ref="B154:D154"/>
    <mergeCell ref="B399:D401"/>
    <mergeCell ref="B424:D426"/>
    <mergeCell ref="G169:H169"/>
    <mergeCell ref="I169:J169"/>
    <mergeCell ref="B29:D29"/>
    <mergeCell ref="B11:D11"/>
    <mergeCell ref="C169:D169"/>
    <mergeCell ref="E169:F169"/>
    <mergeCell ref="B213:D213"/>
    <mergeCell ref="B49:D49"/>
    <mergeCell ref="C206:D206"/>
    <mergeCell ref="E206:F206"/>
    <mergeCell ref="AA169:AB169"/>
    <mergeCell ref="AC169:AD169"/>
    <mergeCell ref="W169:X169"/>
    <mergeCell ref="U169:V169"/>
    <mergeCell ref="Z338:AC338"/>
    <mergeCell ref="AE206:AG206"/>
    <mergeCell ref="AI206:AK206"/>
    <mergeCell ref="AF317:AG317"/>
    <mergeCell ref="AF320:AG320"/>
    <mergeCell ref="AF323:AG323"/>
    <mergeCell ref="AF314:AG314"/>
    <mergeCell ref="U338:X338"/>
    <mergeCell ref="Y169:Z169"/>
    <mergeCell ref="U67:W67"/>
    <mergeCell ref="U84:W84"/>
    <mergeCell ref="U96:W97"/>
    <mergeCell ref="B164:D164"/>
    <mergeCell ref="B165:D165"/>
    <mergeCell ref="B146:D148"/>
    <mergeCell ref="C78:D78"/>
    <mergeCell ref="B82:D82"/>
    <mergeCell ref="B96:D96"/>
    <mergeCell ref="E551:E552"/>
    <mergeCell ref="B551:B552"/>
    <mergeCell ref="C551:C552"/>
    <mergeCell ref="J551:J552"/>
    <mergeCell ref="G551:G552"/>
    <mergeCell ref="K169:L169"/>
    <mergeCell ref="B66:D66"/>
    <mergeCell ref="B75:D75"/>
    <mergeCell ref="C76:D76"/>
    <mergeCell ref="C77:D77"/>
    <mergeCell ref="B167:D167"/>
    <mergeCell ref="B203:D203"/>
    <mergeCell ref="B183:D183"/>
    <mergeCell ref="F183:I183"/>
  </mergeCells>
  <phoneticPr fontId="204" type="noConversion"/>
  <printOptions horizontalCentered="1"/>
  <pageMargins left="0.23622047244094491" right="0.23622047244094491" top="0.74803149606299213" bottom="0.74803149606299213" header="0.31496062992125984" footer="0.31496062992125984"/>
  <pageSetup scale="47" fitToHeight="0" orientation="portrait" r:id="rId1"/>
  <headerFooter alignWithMargins="0">
    <oddFooter>Página &amp;P</oddFooter>
  </headerFooter>
  <rowBreaks count="10" manualBreakCount="10">
    <brk id="64" max="15" man="1"/>
    <brk id="108" max="15" man="1"/>
    <brk id="150" max="16383" man="1"/>
    <brk id="181" max="16383" man="1"/>
    <brk id="334" max="15" man="1"/>
    <brk id="378" max="15" man="1"/>
    <brk id="430" max="15" man="1"/>
    <brk id="463" max="15" man="1"/>
    <brk id="513" max="15" man="1"/>
    <brk id="579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L1131"/>
  <sheetViews>
    <sheetView topLeftCell="A13" workbookViewId="0">
      <selection activeCell="H22" sqref="H22"/>
    </sheetView>
  </sheetViews>
  <sheetFormatPr baseColWidth="10" defaultRowHeight="15" x14ac:dyDescent="0.25"/>
  <cols>
    <col min="1" max="2" width="11.42578125" style="498"/>
    <col min="3" max="3" width="20.28515625" style="498" customWidth="1"/>
    <col min="4" max="4" width="21.7109375" style="498" customWidth="1"/>
    <col min="5" max="5" width="31.5703125" style="498" customWidth="1"/>
    <col min="6" max="6" width="15.85546875" style="498" customWidth="1"/>
    <col min="7" max="7" width="16.42578125" style="498" bestFit="1" customWidth="1"/>
    <col min="8" max="9" width="11.42578125" style="498"/>
    <col min="10" max="11" width="0" style="498" hidden="1" customWidth="1"/>
    <col min="12" max="16384" width="11.42578125" style="498"/>
  </cols>
  <sheetData>
    <row r="1" spans="2:11" x14ac:dyDescent="0.25">
      <c r="B1" s="496" t="s">
        <v>75</v>
      </c>
      <c r="C1" s="496" t="s">
        <v>357</v>
      </c>
      <c r="D1" s="496" t="s">
        <v>358</v>
      </c>
      <c r="E1" s="496" t="s">
        <v>359</v>
      </c>
      <c r="F1" s="496" t="s">
        <v>254</v>
      </c>
      <c r="G1" s="496" t="s">
        <v>255</v>
      </c>
      <c r="H1" s="496" t="s">
        <v>256</v>
      </c>
      <c r="I1" s="496" t="s">
        <v>257</v>
      </c>
      <c r="J1" s="496"/>
      <c r="K1" s="496"/>
    </row>
    <row r="2" spans="2:11" x14ac:dyDescent="0.25">
      <c r="B2" s="600">
        <v>4</v>
      </c>
      <c r="C2" s="600" t="s">
        <v>135</v>
      </c>
      <c r="D2" s="600" t="s">
        <v>77</v>
      </c>
      <c r="E2" s="600" t="s">
        <v>390</v>
      </c>
      <c r="F2" s="600">
        <v>17291433.75</v>
      </c>
      <c r="G2" s="600">
        <v>17377762.5</v>
      </c>
      <c r="H2" s="600"/>
      <c r="I2" s="600">
        <v>1</v>
      </c>
      <c r="K2" s="464"/>
    </row>
    <row r="3" spans="2:11" x14ac:dyDescent="0.25">
      <c r="B3" s="600">
        <v>4</v>
      </c>
      <c r="C3" s="600" t="s">
        <v>12</v>
      </c>
      <c r="D3" s="600" t="s">
        <v>83</v>
      </c>
      <c r="E3" s="600" t="s">
        <v>253</v>
      </c>
      <c r="F3" s="600">
        <v>19678500</v>
      </c>
      <c r="G3" s="600">
        <v>19678500</v>
      </c>
      <c r="H3" s="600"/>
      <c r="I3" s="600">
        <v>1</v>
      </c>
      <c r="K3" s="464"/>
    </row>
    <row r="4" spans="2:11" x14ac:dyDescent="0.25">
      <c r="B4" s="600">
        <v>4</v>
      </c>
      <c r="C4" s="600" t="s">
        <v>66</v>
      </c>
      <c r="D4" s="600" t="s">
        <v>110</v>
      </c>
      <c r="E4" s="600" t="s">
        <v>273</v>
      </c>
      <c r="F4" s="600">
        <v>24040626.933333334</v>
      </c>
      <c r="G4" s="600">
        <v>24135211.149999999</v>
      </c>
      <c r="H4" s="600"/>
      <c r="I4" s="600">
        <v>3</v>
      </c>
      <c r="K4" s="464"/>
    </row>
    <row r="5" spans="2:11" x14ac:dyDescent="0.25">
      <c r="B5" s="600">
        <v>4</v>
      </c>
      <c r="C5" s="600" t="s">
        <v>67</v>
      </c>
      <c r="D5" s="600" t="s">
        <v>90</v>
      </c>
      <c r="E5" s="600" t="s">
        <v>114</v>
      </c>
      <c r="F5" s="600">
        <v>14386997.939999999</v>
      </c>
      <c r="G5" s="600">
        <v>14499282.77</v>
      </c>
      <c r="H5" s="600"/>
      <c r="I5" s="600">
        <v>1</v>
      </c>
      <c r="K5" s="464"/>
    </row>
    <row r="6" spans="2:11" x14ac:dyDescent="0.25">
      <c r="B6" s="600">
        <v>4</v>
      </c>
      <c r="C6" s="600" t="s">
        <v>138</v>
      </c>
      <c r="D6" s="600" t="s">
        <v>142</v>
      </c>
      <c r="E6" s="600" t="s">
        <v>72</v>
      </c>
      <c r="F6" s="600">
        <v>22866595.07</v>
      </c>
      <c r="G6" s="600">
        <v>22866595.07</v>
      </c>
      <c r="H6" s="600"/>
      <c r="I6" s="600">
        <v>2</v>
      </c>
      <c r="K6" s="464"/>
    </row>
    <row r="7" spans="2:11" x14ac:dyDescent="0.25">
      <c r="B7" s="600">
        <v>14</v>
      </c>
      <c r="C7" s="600" t="s">
        <v>135</v>
      </c>
      <c r="D7" s="600" t="s">
        <v>135</v>
      </c>
      <c r="E7" s="600" t="s">
        <v>76</v>
      </c>
      <c r="F7" s="600">
        <v>23142673.77</v>
      </c>
      <c r="G7" s="600">
        <v>23158526.41</v>
      </c>
      <c r="H7" s="600"/>
      <c r="I7" s="600">
        <v>1</v>
      </c>
      <c r="K7" s="464"/>
    </row>
    <row r="8" spans="2:11" x14ac:dyDescent="0.25">
      <c r="B8" s="600">
        <v>14</v>
      </c>
      <c r="C8" s="600" t="s">
        <v>135</v>
      </c>
      <c r="D8" s="600" t="s">
        <v>136</v>
      </c>
      <c r="E8" s="600" t="s">
        <v>439</v>
      </c>
      <c r="F8" s="600">
        <v>18385642.734999999</v>
      </c>
      <c r="G8" s="600">
        <v>18420166.745000001</v>
      </c>
      <c r="H8" s="600"/>
      <c r="I8" s="600">
        <v>2</v>
      </c>
      <c r="K8" s="464"/>
    </row>
    <row r="9" spans="2:11" x14ac:dyDescent="0.25">
      <c r="B9" s="600">
        <v>14</v>
      </c>
      <c r="C9" s="600" t="s">
        <v>135</v>
      </c>
      <c r="D9" s="600" t="s">
        <v>144</v>
      </c>
      <c r="E9" s="600" t="s">
        <v>290</v>
      </c>
      <c r="F9" s="600">
        <v>15406364.029999999</v>
      </c>
      <c r="G9" s="600">
        <v>15406364.029999999</v>
      </c>
      <c r="H9" s="600"/>
      <c r="I9" s="600">
        <v>1</v>
      </c>
      <c r="K9" s="464"/>
    </row>
    <row r="10" spans="2:11" x14ac:dyDescent="0.25">
      <c r="B10" s="600">
        <v>14</v>
      </c>
      <c r="C10" s="600" t="s">
        <v>135</v>
      </c>
      <c r="D10" s="600" t="s">
        <v>144</v>
      </c>
      <c r="E10" s="600" t="s">
        <v>80</v>
      </c>
      <c r="F10" s="600">
        <v>13900379.859999999</v>
      </c>
      <c r="G10" s="600">
        <v>13900379.859999999</v>
      </c>
      <c r="H10" s="600"/>
      <c r="I10" s="600">
        <v>1</v>
      </c>
      <c r="K10" s="464"/>
    </row>
    <row r="11" spans="2:11" x14ac:dyDescent="0.25">
      <c r="B11" s="600">
        <v>14</v>
      </c>
      <c r="C11" s="600" t="s">
        <v>135</v>
      </c>
      <c r="D11" s="600" t="s">
        <v>144</v>
      </c>
      <c r="E11" s="600" t="s">
        <v>64</v>
      </c>
      <c r="F11" s="600">
        <v>15993146.18</v>
      </c>
      <c r="G11" s="600">
        <v>16020221.32</v>
      </c>
      <c r="H11" s="600"/>
      <c r="I11" s="600">
        <v>1</v>
      </c>
      <c r="K11" s="464"/>
    </row>
    <row r="12" spans="2:11" x14ac:dyDescent="0.25">
      <c r="B12" s="600">
        <v>14</v>
      </c>
      <c r="C12" s="600" t="s">
        <v>12</v>
      </c>
      <c r="D12" s="600" t="s">
        <v>137</v>
      </c>
      <c r="E12" s="600" t="s">
        <v>374</v>
      </c>
      <c r="F12" s="600">
        <v>12117153.359999999</v>
      </c>
      <c r="G12" s="600">
        <v>12138728.34</v>
      </c>
      <c r="H12" s="600"/>
      <c r="I12" s="600">
        <v>1</v>
      </c>
      <c r="K12" s="464"/>
    </row>
    <row r="13" spans="2:11" x14ac:dyDescent="0.25">
      <c r="B13" s="600">
        <v>14</v>
      </c>
      <c r="C13" s="600" t="s">
        <v>67</v>
      </c>
      <c r="D13" s="600" t="s">
        <v>113</v>
      </c>
      <c r="E13" s="600" t="s">
        <v>153</v>
      </c>
      <c r="F13" s="600">
        <v>14094303.085000001</v>
      </c>
      <c r="G13" s="600">
        <v>14106803.085000001</v>
      </c>
      <c r="H13" s="600"/>
      <c r="I13" s="600">
        <v>2</v>
      </c>
      <c r="K13" s="464"/>
    </row>
    <row r="14" spans="2:11" x14ac:dyDescent="0.25">
      <c r="B14" s="600">
        <v>27</v>
      </c>
      <c r="C14" s="600" t="s">
        <v>12</v>
      </c>
      <c r="D14" s="600" t="s">
        <v>84</v>
      </c>
      <c r="E14" s="600" t="s">
        <v>84</v>
      </c>
      <c r="F14" s="600">
        <v>13762373.619999999</v>
      </c>
      <c r="G14" s="600">
        <v>13810533.75</v>
      </c>
      <c r="H14" s="600"/>
      <c r="I14" s="600">
        <v>1</v>
      </c>
      <c r="K14" s="464"/>
    </row>
    <row r="15" spans="2:11" x14ac:dyDescent="0.25">
      <c r="B15" s="600">
        <v>27</v>
      </c>
      <c r="C15" s="600" t="s">
        <v>12</v>
      </c>
      <c r="D15" s="600" t="s">
        <v>84</v>
      </c>
      <c r="E15" s="600" t="s">
        <v>373</v>
      </c>
      <c r="F15" s="600">
        <v>12311363.51</v>
      </c>
      <c r="G15" s="600">
        <v>12324848.35</v>
      </c>
      <c r="H15" s="600"/>
      <c r="I15" s="600">
        <v>1</v>
      </c>
      <c r="K15" s="464"/>
    </row>
    <row r="16" spans="2:11" x14ac:dyDescent="0.25">
      <c r="B16" s="600">
        <v>32</v>
      </c>
      <c r="C16" s="600" t="s">
        <v>135</v>
      </c>
      <c r="D16" s="600" t="s">
        <v>125</v>
      </c>
      <c r="E16" s="600" t="s">
        <v>393</v>
      </c>
      <c r="F16" s="600">
        <v>18794084.190000001</v>
      </c>
      <c r="G16" s="600">
        <v>18970447.41</v>
      </c>
      <c r="H16" s="600"/>
      <c r="I16" s="600">
        <v>1</v>
      </c>
      <c r="K16" s="464"/>
    </row>
    <row r="17" spans="2:11" x14ac:dyDescent="0.25">
      <c r="B17" s="600">
        <v>32</v>
      </c>
      <c r="C17" s="600" t="s">
        <v>135</v>
      </c>
      <c r="D17" s="600" t="s">
        <v>144</v>
      </c>
      <c r="E17" s="600" t="s">
        <v>435</v>
      </c>
      <c r="F17" s="600">
        <v>14661960.890000001</v>
      </c>
      <c r="G17" s="600">
        <v>14661960.890000001</v>
      </c>
      <c r="H17" s="600"/>
      <c r="I17" s="600">
        <v>1</v>
      </c>
      <c r="K17" s="464"/>
    </row>
    <row r="18" spans="2:11" x14ac:dyDescent="0.25">
      <c r="B18" s="600">
        <v>32</v>
      </c>
      <c r="C18" s="600" t="s">
        <v>67</v>
      </c>
      <c r="D18" s="600" t="s">
        <v>67</v>
      </c>
      <c r="E18" s="600" t="s">
        <v>304</v>
      </c>
      <c r="F18" s="600">
        <v>15992514.07</v>
      </c>
      <c r="G18" s="600">
        <v>16139305.82</v>
      </c>
      <c r="H18" s="600"/>
      <c r="I18" s="600">
        <v>1</v>
      </c>
      <c r="K18" s="464"/>
    </row>
    <row r="19" spans="2:11" x14ac:dyDescent="0.25">
      <c r="B19" s="600">
        <v>32</v>
      </c>
      <c r="C19" s="600" t="s">
        <v>138</v>
      </c>
      <c r="D19" s="600" t="s">
        <v>142</v>
      </c>
      <c r="E19" s="600" t="s">
        <v>157</v>
      </c>
      <c r="F19" s="600">
        <v>17600200.850000001</v>
      </c>
      <c r="G19" s="600">
        <v>17600200.850000001</v>
      </c>
      <c r="H19" s="600"/>
      <c r="I19" s="600">
        <v>1</v>
      </c>
      <c r="K19" s="464"/>
    </row>
    <row r="20" spans="2:11" x14ac:dyDescent="0.25">
      <c r="B20" s="600">
        <v>32</v>
      </c>
      <c r="C20" s="600" t="s">
        <v>138</v>
      </c>
      <c r="D20" s="600" t="s">
        <v>142</v>
      </c>
      <c r="E20" s="600" t="s">
        <v>72</v>
      </c>
      <c r="F20" s="600">
        <v>16147265.775</v>
      </c>
      <c r="G20" s="600">
        <v>16332597.98</v>
      </c>
      <c r="H20" s="600"/>
      <c r="I20" s="600">
        <v>2</v>
      </c>
      <c r="K20" s="464"/>
    </row>
    <row r="21" spans="2:11" x14ac:dyDescent="0.25">
      <c r="B21" s="600">
        <v>87</v>
      </c>
      <c r="C21" s="600" t="s">
        <v>66</v>
      </c>
      <c r="D21" s="600" t="s">
        <v>118</v>
      </c>
      <c r="E21" s="600" t="s">
        <v>146</v>
      </c>
      <c r="F21" s="600">
        <v>20384986.02</v>
      </c>
      <c r="G21" s="600">
        <v>20384986.02</v>
      </c>
      <c r="H21" s="600"/>
      <c r="I21" s="600">
        <v>1</v>
      </c>
      <c r="K21" s="464"/>
    </row>
    <row r="22" spans="2:11" x14ac:dyDescent="0.25">
      <c r="B22" s="600">
        <v>93</v>
      </c>
      <c r="C22" s="600" t="s">
        <v>135</v>
      </c>
      <c r="D22" s="600" t="s">
        <v>144</v>
      </c>
      <c r="E22" s="600" t="s">
        <v>150</v>
      </c>
      <c r="F22" s="600">
        <v>14534266.52</v>
      </c>
      <c r="G22" s="600">
        <v>14661347.720000001</v>
      </c>
      <c r="H22" s="600"/>
      <c r="I22" s="600">
        <v>1</v>
      </c>
      <c r="K22" s="464"/>
    </row>
    <row r="23" spans="2:11" x14ac:dyDescent="0.25">
      <c r="B23" s="600">
        <v>93</v>
      </c>
      <c r="C23" s="600" t="s">
        <v>12</v>
      </c>
      <c r="D23" s="600" t="s">
        <v>137</v>
      </c>
      <c r="E23" s="600" t="s">
        <v>415</v>
      </c>
      <c r="F23" s="600">
        <v>18064399.350000001</v>
      </c>
      <c r="G23" s="600">
        <v>18064399.350000001</v>
      </c>
      <c r="H23" s="600"/>
      <c r="I23" s="600">
        <v>1</v>
      </c>
      <c r="K23" s="464"/>
    </row>
    <row r="24" spans="2:11" x14ac:dyDescent="0.25">
      <c r="B24" s="600">
        <v>93</v>
      </c>
      <c r="C24" s="600" t="s">
        <v>12</v>
      </c>
      <c r="D24" s="600" t="s">
        <v>83</v>
      </c>
      <c r="E24" s="600" t="s">
        <v>487</v>
      </c>
      <c r="F24" s="600">
        <v>17523600.280000001</v>
      </c>
      <c r="G24" s="600">
        <v>17523600.280000001</v>
      </c>
      <c r="H24" s="600"/>
      <c r="I24" s="600">
        <v>1</v>
      </c>
      <c r="K24" s="464"/>
    </row>
    <row r="25" spans="2:11" x14ac:dyDescent="0.25">
      <c r="B25" s="600">
        <v>93</v>
      </c>
      <c r="C25" s="600" t="s">
        <v>12</v>
      </c>
      <c r="D25" s="600" t="s">
        <v>105</v>
      </c>
      <c r="E25" s="600" t="s">
        <v>129</v>
      </c>
      <c r="F25" s="600">
        <v>17735085</v>
      </c>
      <c r="G25" s="600">
        <v>17970170</v>
      </c>
      <c r="H25" s="600"/>
      <c r="I25" s="600">
        <v>1</v>
      </c>
      <c r="K25" s="464"/>
    </row>
    <row r="26" spans="2:11" x14ac:dyDescent="0.25">
      <c r="B26" s="600">
        <v>93</v>
      </c>
      <c r="C26" s="600" t="s">
        <v>14</v>
      </c>
      <c r="D26" s="600" t="s">
        <v>141</v>
      </c>
      <c r="E26" s="600" t="s">
        <v>152</v>
      </c>
      <c r="F26" s="600">
        <v>16038885.949999999</v>
      </c>
      <c r="G26" s="600">
        <v>16212882.48</v>
      </c>
      <c r="H26" s="600"/>
      <c r="I26" s="600">
        <v>1</v>
      </c>
      <c r="K26" s="464"/>
    </row>
    <row r="27" spans="2:11" x14ac:dyDescent="0.25">
      <c r="B27" s="600">
        <v>93</v>
      </c>
      <c r="C27" s="600" t="s">
        <v>66</v>
      </c>
      <c r="D27" s="600" t="s">
        <v>87</v>
      </c>
      <c r="E27" s="600" t="s">
        <v>87</v>
      </c>
      <c r="F27" s="600">
        <v>28252480</v>
      </c>
      <c r="G27" s="600">
        <v>28252480</v>
      </c>
      <c r="H27" s="600"/>
      <c r="I27" s="600">
        <v>1</v>
      </c>
      <c r="K27" s="464"/>
    </row>
    <row r="28" spans="2:11" x14ac:dyDescent="0.25">
      <c r="B28" s="600">
        <v>93</v>
      </c>
      <c r="C28" s="600" t="s">
        <v>67</v>
      </c>
      <c r="D28" s="600" t="s">
        <v>67</v>
      </c>
      <c r="E28" s="600" t="s">
        <v>433</v>
      </c>
      <c r="F28" s="600">
        <v>14814400</v>
      </c>
      <c r="G28" s="600">
        <v>14851000</v>
      </c>
      <c r="H28" s="600"/>
      <c r="I28" s="600">
        <v>1</v>
      </c>
      <c r="K28" s="464"/>
    </row>
    <row r="29" spans="2:11" x14ac:dyDescent="0.25">
      <c r="B29" s="600">
        <v>93</v>
      </c>
      <c r="C29" s="600" t="s">
        <v>67</v>
      </c>
      <c r="D29" s="600" t="s">
        <v>65</v>
      </c>
      <c r="E29" s="600" t="s">
        <v>65</v>
      </c>
      <c r="F29" s="600">
        <v>11466112.199999999</v>
      </c>
      <c r="G29" s="600">
        <v>11466112.199999999</v>
      </c>
      <c r="H29" s="600"/>
      <c r="I29" s="600">
        <v>1</v>
      </c>
      <c r="K29" s="464"/>
    </row>
    <row r="30" spans="2:11" x14ac:dyDescent="0.25">
      <c r="B30" s="600">
        <v>93</v>
      </c>
      <c r="C30" s="600" t="s">
        <v>67</v>
      </c>
      <c r="D30" s="600" t="s">
        <v>133</v>
      </c>
      <c r="E30" s="600" t="s">
        <v>447</v>
      </c>
      <c r="F30" s="600">
        <v>19532124.989999998</v>
      </c>
      <c r="G30" s="600">
        <v>19570510.140000001</v>
      </c>
      <c r="H30" s="600"/>
      <c r="I30" s="600">
        <v>1</v>
      </c>
      <c r="K30" s="464"/>
    </row>
    <row r="31" spans="2:11" x14ac:dyDescent="0.25">
      <c r="B31" s="600">
        <v>93</v>
      </c>
      <c r="C31" s="600" t="s">
        <v>67</v>
      </c>
      <c r="D31" s="600" t="s">
        <v>90</v>
      </c>
      <c r="E31" s="600" t="s">
        <v>91</v>
      </c>
      <c r="F31" s="600">
        <v>12884558.380000001</v>
      </c>
      <c r="G31" s="600">
        <v>13011583.859999999</v>
      </c>
      <c r="H31" s="600"/>
      <c r="I31" s="600">
        <v>1</v>
      </c>
      <c r="K31" s="464"/>
    </row>
    <row r="32" spans="2:11" x14ac:dyDescent="0.25">
      <c r="B32" s="600">
        <v>93</v>
      </c>
      <c r="C32" s="600" t="s">
        <v>67</v>
      </c>
      <c r="D32" s="600" t="s">
        <v>70</v>
      </c>
      <c r="E32" s="600" t="s">
        <v>71</v>
      </c>
      <c r="F32" s="600">
        <v>15254957.18</v>
      </c>
      <c r="G32" s="600">
        <v>15305507.98</v>
      </c>
      <c r="H32" s="600"/>
      <c r="I32" s="600">
        <v>1</v>
      </c>
      <c r="K32" s="464"/>
    </row>
    <row r="33" spans="2:11" x14ac:dyDescent="0.25">
      <c r="B33" s="600">
        <v>110</v>
      </c>
      <c r="C33" s="600" t="s">
        <v>12</v>
      </c>
      <c r="D33" s="600" t="s">
        <v>105</v>
      </c>
      <c r="E33" s="600" t="s">
        <v>127</v>
      </c>
      <c r="F33" s="600">
        <v>15176402.083333334</v>
      </c>
      <c r="G33" s="600">
        <v>15196402.083333334</v>
      </c>
      <c r="H33" s="600"/>
      <c r="I33" s="600">
        <v>3</v>
      </c>
      <c r="K33" s="464"/>
    </row>
    <row r="34" spans="2:11" x14ac:dyDescent="0.25">
      <c r="B34" s="600">
        <v>110</v>
      </c>
      <c r="C34" s="600" t="s">
        <v>12</v>
      </c>
      <c r="D34" s="600" t="s">
        <v>105</v>
      </c>
      <c r="E34" s="600" t="s">
        <v>399</v>
      </c>
      <c r="F34" s="600">
        <v>14564995.806666667</v>
      </c>
      <c r="G34" s="600">
        <v>14564995.806666667</v>
      </c>
      <c r="H34" s="600"/>
      <c r="I34" s="600">
        <v>6</v>
      </c>
      <c r="K34" s="464"/>
    </row>
    <row r="35" spans="2:11" x14ac:dyDescent="0.25">
      <c r="B35" s="600">
        <v>4</v>
      </c>
      <c r="C35" s="600" t="s">
        <v>135</v>
      </c>
      <c r="D35" s="600" t="s">
        <v>136</v>
      </c>
      <c r="E35" s="600" t="s">
        <v>136</v>
      </c>
      <c r="F35" s="600">
        <v>17749359.77</v>
      </c>
      <c r="G35" s="600">
        <v>17749359.77</v>
      </c>
      <c r="H35" s="600"/>
      <c r="I35" s="600">
        <v>1</v>
      </c>
      <c r="K35" s="464"/>
    </row>
    <row r="36" spans="2:11" x14ac:dyDescent="0.25">
      <c r="B36" s="600">
        <v>4</v>
      </c>
      <c r="C36" s="600" t="s">
        <v>12</v>
      </c>
      <c r="D36" s="600" t="s">
        <v>105</v>
      </c>
      <c r="E36" s="600" t="s">
        <v>156</v>
      </c>
      <c r="F36" s="600">
        <v>16539573</v>
      </c>
      <c r="G36" s="600">
        <v>16585370</v>
      </c>
      <c r="H36" s="600"/>
      <c r="I36" s="600">
        <v>1</v>
      </c>
      <c r="K36" s="464"/>
    </row>
    <row r="37" spans="2:11" x14ac:dyDescent="0.25">
      <c r="B37" s="600">
        <v>4</v>
      </c>
      <c r="C37" s="600" t="s">
        <v>13</v>
      </c>
      <c r="D37" s="600" t="s">
        <v>13</v>
      </c>
      <c r="E37" s="600" t="s">
        <v>404</v>
      </c>
      <c r="F37" s="600">
        <v>25356188</v>
      </c>
      <c r="G37" s="600">
        <v>25508840</v>
      </c>
      <c r="H37" s="600"/>
      <c r="I37" s="600">
        <v>1</v>
      </c>
      <c r="K37" s="464"/>
    </row>
    <row r="38" spans="2:11" x14ac:dyDescent="0.25">
      <c r="B38" s="600">
        <v>4</v>
      </c>
      <c r="C38" s="600" t="s">
        <v>13</v>
      </c>
      <c r="D38" s="600" t="s">
        <v>86</v>
      </c>
      <c r="E38" s="600" t="s">
        <v>462</v>
      </c>
      <c r="F38" s="600">
        <v>14386097.32</v>
      </c>
      <c r="G38" s="600">
        <v>14386097.32</v>
      </c>
      <c r="H38" s="600"/>
      <c r="I38" s="600">
        <v>1</v>
      </c>
      <c r="K38" s="464"/>
    </row>
    <row r="39" spans="2:11" x14ac:dyDescent="0.25">
      <c r="B39" s="600">
        <v>4</v>
      </c>
      <c r="C39" s="600" t="s">
        <v>13</v>
      </c>
      <c r="D39" s="600" t="s">
        <v>98</v>
      </c>
      <c r="E39" s="600" t="s">
        <v>120</v>
      </c>
      <c r="F39" s="600">
        <v>17776072.93</v>
      </c>
      <c r="G39" s="600">
        <v>17776072.93</v>
      </c>
      <c r="H39" s="600"/>
      <c r="I39" s="600">
        <v>1</v>
      </c>
      <c r="K39" s="464"/>
    </row>
    <row r="40" spans="2:11" x14ac:dyDescent="0.25">
      <c r="B40" s="600">
        <v>4</v>
      </c>
      <c r="C40" s="600" t="s">
        <v>13</v>
      </c>
      <c r="D40" s="600" t="s">
        <v>100</v>
      </c>
      <c r="E40" s="600" t="s">
        <v>365</v>
      </c>
      <c r="F40" s="600">
        <v>21284029.02</v>
      </c>
      <c r="G40" s="600">
        <v>21405755.739999998</v>
      </c>
      <c r="H40" s="600"/>
      <c r="I40" s="600">
        <v>1</v>
      </c>
      <c r="K40" s="464"/>
    </row>
    <row r="41" spans="2:11" x14ac:dyDescent="0.25">
      <c r="B41" s="600">
        <v>4</v>
      </c>
      <c r="C41" s="600" t="s">
        <v>67</v>
      </c>
      <c r="D41" s="600" t="s">
        <v>90</v>
      </c>
      <c r="E41" s="600" t="s">
        <v>91</v>
      </c>
      <c r="F41" s="600">
        <v>14452648.75</v>
      </c>
      <c r="G41" s="600">
        <v>14565212.5</v>
      </c>
      <c r="H41" s="600"/>
      <c r="I41" s="600">
        <v>1</v>
      </c>
      <c r="K41" s="464"/>
    </row>
    <row r="42" spans="2:11" x14ac:dyDescent="0.25">
      <c r="B42" s="600">
        <v>4</v>
      </c>
      <c r="C42" s="600" t="s">
        <v>67</v>
      </c>
      <c r="D42" s="600" t="s">
        <v>70</v>
      </c>
      <c r="E42" s="600" t="s">
        <v>71</v>
      </c>
      <c r="F42" s="600">
        <v>13941903.92</v>
      </c>
      <c r="G42" s="600">
        <v>13941903.92</v>
      </c>
      <c r="H42" s="600"/>
      <c r="I42" s="600">
        <v>1</v>
      </c>
      <c r="K42" s="464"/>
    </row>
    <row r="43" spans="2:11" x14ac:dyDescent="0.25">
      <c r="B43" s="600">
        <v>4</v>
      </c>
      <c r="C43" s="600" t="s">
        <v>138</v>
      </c>
      <c r="D43" s="600" t="s">
        <v>142</v>
      </c>
      <c r="E43" s="600" t="s">
        <v>72</v>
      </c>
      <c r="F43" s="600">
        <v>14242047.469999999</v>
      </c>
      <c r="G43" s="600">
        <v>14256851.533333333</v>
      </c>
      <c r="H43" s="600"/>
      <c r="I43" s="600">
        <v>3</v>
      </c>
      <c r="K43" s="464"/>
    </row>
    <row r="44" spans="2:11" x14ac:dyDescent="0.25">
      <c r="B44" s="600">
        <v>14</v>
      </c>
      <c r="C44" s="600" t="s">
        <v>135</v>
      </c>
      <c r="D44" s="600" t="s">
        <v>135</v>
      </c>
      <c r="E44" s="600" t="s">
        <v>457</v>
      </c>
      <c r="F44" s="600">
        <v>25160596.199999999</v>
      </c>
      <c r="G44" s="600">
        <v>25178440.219999999</v>
      </c>
      <c r="H44" s="600"/>
      <c r="I44" s="600">
        <v>1</v>
      </c>
      <c r="K44" s="464"/>
    </row>
    <row r="45" spans="2:11" x14ac:dyDescent="0.25">
      <c r="B45" s="600">
        <v>14</v>
      </c>
      <c r="C45" s="600" t="s">
        <v>135</v>
      </c>
      <c r="D45" s="600" t="s">
        <v>144</v>
      </c>
      <c r="E45" s="600" t="s">
        <v>103</v>
      </c>
      <c r="F45" s="600">
        <v>15361692.050000001</v>
      </c>
      <c r="G45" s="600">
        <v>15361692.050000001</v>
      </c>
      <c r="H45" s="600"/>
      <c r="I45" s="600">
        <v>2</v>
      </c>
      <c r="K45" s="464"/>
    </row>
    <row r="46" spans="2:11" x14ac:dyDescent="0.25">
      <c r="B46" s="600">
        <v>14</v>
      </c>
      <c r="C46" s="600" t="s">
        <v>135</v>
      </c>
      <c r="D46" s="600" t="s">
        <v>144</v>
      </c>
      <c r="E46" s="600" t="s">
        <v>290</v>
      </c>
      <c r="F46" s="600">
        <v>13900611.75</v>
      </c>
      <c r="G46" s="600">
        <v>13900611.75</v>
      </c>
      <c r="H46" s="600"/>
      <c r="I46" s="600">
        <v>1</v>
      </c>
      <c r="K46" s="464"/>
    </row>
    <row r="47" spans="2:11" x14ac:dyDescent="0.25">
      <c r="B47" s="600">
        <v>14</v>
      </c>
      <c r="C47" s="600" t="s">
        <v>12</v>
      </c>
      <c r="D47" s="600" t="s">
        <v>83</v>
      </c>
      <c r="E47" s="600" t="s">
        <v>487</v>
      </c>
      <c r="F47" s="600">
        <v>17663037.32</v>
      </c>
      <c r="G47" s="600">
        <v>17663037.32</v>
      </c>
      <c r="H47" s="600"/>
      <c r="I47" s="600">
        <v>1</v>
      </c>
      <c r="K47" s="464"/>
    </row>
    <row r="48" spans="2:11" x14ac:dyDescent="0.25">
      <c r="B48" s="600">
        <v>14</v>
      </c>
      <c r="C48" s="600" t="s">
        <v>13</v>
      </c>
      <c r="D48" s="600" t="s">
        <v>13</v>
      </c>
      <c r="E48" s="600" t="s">
        <v>404</v>
      </c>
      <c r="F48" s="600">
        <v>18545777.579999998</v>
      </c>
      <c r="G48" s="600">
        <v>18582503.27</v>
      </c>
      <c r="H48" s="600"/>
      <c r="I48" s="600">
        <v>1</v>
      </c>
      <c r="K48" s="464"/>
    </row>
    <row r="49" spans="2:11" x14ac:dyDescent="0.25">
      <c r="B49" s="600">
        <v>27</v>
      </c>
      <c r="C49" s="600" t="s">
        <v>138</v>
      </c>
      <c r="D49" s="600" t="s">
        <v>142</v>
      </c>
      <c r="E49" s="600" t="s">
        <v>140</v>
      </c>
      <c r="F49" s="600">
        <v>17019397.379999999</v>
      </c>
      <c r="G49" s="600">
        <v>17019397.379999999</v>
      </c>
      <c r="H49" s="600"/>
      <c r="I49" s="600">
        <v>1</v>
      </c>
      <c r="K49" s="464"/>
    </row>
    <row r="50" spans="2:11" x14ac:dyDescent="0.25">
      <c r="B50" s="600">
        <v>28</v>
      </c>
      <c r="C50" s="600" t="s">
        <v>12</v>
      </c>
      <c r="D50" s="600" t="s">
        <v>107</v>
      </c>
      <c r="E50" s="600" t="s">
        <v>432</v>
      </c>
      <c r="F50" s="600">
        <v>13689995.25</v>
      </c>
      <c r="G50" s="600">
        <v>13689995.25</v>
      </c>
      <c r="H50" s="600"/>
      <c r="I50" s="600">
        <v>1</v>
      </c>
      <c r="K50" s="464"/>
    </row>
    <row r="51" spans="2:11" x14ac:dyDescent="0.25">
      <c r="B51" s="600">
        <v>28</v>
      </c>
      <c r="C51" s="600" t="s">
        <v>12</v>
      </c>
      <c r="D51" s="600" t="s">
        <v>117</v>
      </c>
      <c r="E51" s="600" t="s">
        <v>81</v>
      </c>
      <c r="F51" s="600">
        <v>15651704.859999999</v>
      </c>
      <c r="G51" s="600">
        <v>15651704.859999999</v>
      </c>
      <c r="H51" s="600"/>
      <c r="I51" s="600">
        <v>1</v>
      </c>
      <c r="K51" s="464"/>
    </row>
    <row r="52" spans="2:11" x14ac:dyDescent="0.25">
      <c r="B52" s="600">
        <v>32</v>
      </c>
      <c r="C52" s="600" t="s">
        <v>138</v>
      </c>
      <c r="D52" s="600" t="s">
        <v>138</v>
      </c>
      <c r="E52" s="600" t="s">
        <v>300</v>
      </c>
      <c r="F52" s="600">
        <v>19190432.554285713</v>
      </c>
      <c r="G52" s="600">
        <v>19295710.414285716</v>
      </c>
      <c r="H52" s="600"/>
      <c r="I52" s="600">
        <v>7</v>
      </c>
      <c r="K52" s="464"/>
    </row>
    <row r="53" spans="2:11" x14ac:dyDescent="0.25">
      <c r="B53" s="600">
        <v>93</v>
      </c>
      <c r="C53" s="600" t="s">
        <v>135</v>
      </c>
      <c r="D53" s="600" t="s">
        <v>102</v>
      </c>
      <c r="E53" s="600" t="s">
        <v>488</v>
      </c>
      <c r="F53" s="600">
        <v>10057746.293333333</v>
      </c>
      <c r="G53" s="600">
        <v>10148267.793333333</v>
      </c>
      <c r="H53" s="600"/>
      <c r="I53" s="600">
        <v>3</v>
      </c>
      <c r="K53" s="464"/>
    </row>
    <row r="54" spans="2:11" x14ac:dyDescent="0.25">
      <c r="B54" s="600">
        <v>93</v>
      </c>
      <c r="C54" s="600" t="s">
        <v>135</v>
      </c>
      <c r="D54" s="600" t="s">
        <v>396</v>
      </c>
      <c r="E54" s="600" t="s">
        <v>397</v>
      </c>
      <c r="F54" s="600">
        <v>15136531.18</v>
      </c>
      <c r="G54" s="600">
        <v>15136531.18</v>
      </c>
      <c r="H54" s="600"/>
      <c r="I54" s="600">
        <v>1</v>
      </c>
      <c r="K54" s="464"/>
    </row>
    <row r="55" spans="2:11" x14ac:dyDescent="0.25">
      <c r="B55" s="600">
        <v>93</v>
      </c>
      <c r="C55" s="600" t="s">
        <v>12</v>
      </c>
      <c r="D55" s="600" t="s">
        <v>12</v>
      </c>
      <c r="E55" s="600" t="s">
        <v>489</v>
      </c>
      <c r="F55" s="600">
        <v>22990372.129999999</v>
      </c>
      <c r="G55" s="600">
        <v>22990372.129999999</v>
      </c>
      <c r="H55" s="600"/>
      <c r="I55" s="600">
        <v>3</v>
      </c>
      <c r="K55" s="464"/>
    </row>
    <row r="56" spans="2:11" x14ac:dyDescent="0.25">
      <c r="B56" s="600">
        <v>93</v>
      </c>
      <c r="C56" s="600" t="s">
        <v>12</v>
      </c>
      <c r="D56" s="600" t="s">
        <v>137</v>
      </c>
      <c r="E56" s="600" t="s">
        <v>415</v>
      </c>
      <c r="F56" s="600">
        <v>19768815.059999999</v>
      </c>
      <c r="G56" s="600">
        <v>19768815.059999999</v>
      </c>
      <c r="H56" s="600"/>
      <c r="I56" s="600">
        <v>1</v>
      </c>
      <c r="K56" s="464"/>
    </row>
    <row r="57" spans="2:11" x14ac:dyDescent="0.25">
      <c r="B57" s="600">
        <v>93</v>
      </c>
      <c r="C57" s="600" t="s">
        <v>12</v>
      </c>
      <c r="D57" s="600" t="s">
        <v>105</v>
      </c>
      <c r="E57" s="600" t="s">
        <v>410</v>
      </c>
      <c r="F57" s="600">
        <v>13843259.640000001</v>
      </c>
      <c r="G57" s="600">
        <v>13843259.640000001</v>
      </c>
      <c r="H57" s="600"/>
      <c r="I57" s="600">
        <v>1</v>
      </c>
      <c r="K57" s="464"/>
    </row>
    <row r="58" spans="2:11" x14ac:dyDescent="0.25">
      <c r="B58" s="600">
        <v>93</v>
      </c>
      <c r="C58" s="600" t="s">
        <v>67</v>
      </c>
      <c r="D58" s="600" t="s">
        <v>113</v>
      </c>
      <c r="E58" s="600" t="s">
        <v>154</v>
      </c>
      <c r="F58" s="600">
        <v>14647139.140000001</v>
      </c>
      <c r="G58" s="600">
        <v>14697932.380000001</v>
      </c>
      <c r="H58" s="600"/>
      <c r="I58" s="600">
        <v>1</v>
      </c>
      <c r="K58" s="464"/>
    </row>
    <row r="59" spans="2:11" x14ac:dyDescent="0.25">
      <c r="B59" s="600">
        <v>93</v>
      </c>
      <c r="C59" s="600" t="s">
        <v>138</v>
      </c>
      <c r="D59" s="600" t="s">
        <v>74</v>
      </c>
      <c r="E59" s="600" t="s">
        <v>158</v>
      </c>
      <c r="F59" s="600">
        <v>15097510.5</v>
      </c>
      <c r="G59" s="600">
        <v>15177067.539999999</v>
      </c>
      <c r="H59" s="600"/>
      <c r="I59" s="600">
        <v>1</v>
      </c>
      <c r="K59" s="464"/>
    </row>
    <row r="60" spans="2:11" x14ac:dyDescent="0.25">
      <c r="B60" s="600">
        <v>4</v>
      </c>
      <c r="C60" s="600" t="s">
        <v>135</v>
      </c>
      <c r="D60" s="600" t="s">
        <v>135</v>
      </c>
      <c r="E60" s="600" t="s">
        <v>442</v>
      </c>
      <c r="F60" s="600">
        <v>7100000</v>
      </c>
      <c r="G60" s="600">
        <v>7100000</v>
      </c>
      <c r="H60" s="600">
        <v>1</v>
      </c>
      <c r="I60" s="600"/>
      <c r="K60" s="464"/>
    </row>
    <row r="61" spans="2:11" x14ac:dyDescent="0.25">
      <c r="B61" s="600">
        <v>4</v>
      </c>
      <c r="C61" s="600" t="s">
        <v>135</v>
      </c>
      <c r="D61" s="600" t="s">
        <v>135</v>
      </c>
      <c r="E61" s="600" t="s">
        <v>76</v>
      </c>
      <c r="F61" s="600">
        <v>7095000</v>
      </c>
      <c r="G61" s="600">
        <v>7100000</v>
      </c>
      <c r="H61" s="600">
        <v>1</v>
      </c>
      <c r="I61" s="600"/>
      <c r="K61" s="464"/>
    </row>
    <row r="62" spans="2:11" x14ac:dyDescent="0.25">
      <c r="B62" s="600">
        <v>4</v>
      </c>
      <c r="C62" s="600" t="s">
        <v>135</v>
      </c>
      <c r="D62" s="600" t="s">
        <v>77</v>
      </c>
      <c r="E62" s="600" t="s">
        <v>421</v>
      </c>
      <c r="F62" s="600">
        <v>7100000</v>
      </c>
      <c r="G62" s="600">
        <v>7100000</v>
      </c>
      <c r="H62" s="600">
        <v>1</v>
      </c>
      <c r="I62" s="600"/>
      <c r="K62" s="464"/>
    </row>
    <row r="63" spans="2:11" x14ac:dyDescent="0.25">
      <c r="B63" s="600">
        <v>4</v>
      </c>
      <c r="C63" s="600" t="s">
        <v>135</v>
      </c>
      <c r="D63" s="600" t="s">
        <v>124</v>
      </c>
      <c r="E63" s="600" t="s">
        <v>476</v>
      </c>
      <c r="F63" s="600">
        <v>7100000</v>
      </c>
      <c r="G63" s="600">
        <v>7100000</v>
      </c>
      <c r="H63" s="600">
        <v>1</v>
      </c>
      <c r="I63" s="600"/>
      <c r="K63" s="464"/>
    </row>
    <row r="64" spans="2:11" x14ac:dyDescent="0.25">
      <c r="B64" s="600">
        <v>4</v>
      </c>
      <c r="C64" s="600" t="s">
        <v>135</v>
      </c>
      <c r="D64" s="600" t="s">
        <v>102</v>
      </c>
      <c r="E64" s="600" t="s">
        <v>395</v>
      </c>
      <c r="F64" s="600">
        <v>7095000</v>
      </c>
      <c r="G64" s="600">
        <v>7100000</v>
      </c>
      <c r="H64" s="600">
        <v>1</v>
      </c>
      <c r="I64" s="600"/>
      <c r="K64" s="464"/>
    </row>
    <row r="65" spans="2:11" x14ac:dyDescent="0.25">
      <c r="B65" s="600">
        <v>4</v>
      </c>
      <c r="C65" s="600" t="s">
        <v>135</v>
      </c>
      <c r="D65" s="600" t="s">
        <v>436</v>
      </c>
      <c r="E65" s="600" t="s">
        <v>96</v>
      </c>
      <c r="F65" s="600">
        <v>6970000</v>
      </c>
      <c r="G65" s="600">
        <v>7100000</v>
      </c>
      <c r="H65" s="600">
        <v>1</v>
      </c>
      <c r="I65" s="600"/>
      <c r="K65" s="464"/>
    </row>
    <row r="66" spans="2:11" x14ac:dyDescent="0.25">
      <c r="B66" s="600">
        <v>4</v>
      </c>
      <c r="C66" s="600" t="s">
        <v>135</v>
      </c>
      <c r="D66" s="600" t="s">
        <v>144</v>
      </c>
      <c r="E66" s="600" t="s">
        <v>103</v>
      </c>
      <c r="F66" s="600">
        <v>7057500</v>
      </c>
      <c r="G66" s="600">
        <v>7325000</v>
      </c>
      <c r="H66" s="600">
        <v>2</v>
      </c>
      <c r="I66" s="600"/>
      <c r="K66" s="464"/>
    </row>
    <row r="67" spans="2:11" x14ac:dyDescent="0.25">
      <c r="B67" s="600">
        <v>4</v>
      </c>
      <c r="C67" s="600" t="s">
        <v>135</v>
      </c>
      <c r="D67" s="600" t="s">
        <v>144</v>
      </c>
      <c r="E67" s="600" t="s">
        <v>104</v>
      </c>
      <c r="F67" s="600">
        <v>7100000</v>
      </c>
      <c r="G67" s="600">
        <v>7100000</v>
      </c>
      <c r="H67" s="600">
        <v>1</v>
      </c>
      <c r="I67" s="600"/>
      <c r="K67" s="464"/>
    </row>
    <row r="68" spans="2:11" x14ac:dyDescent="0.25">
      <c r="B68" s="600">
        <v>4</v>
      </c>
      <c r="C68" s="600" t="s">
        <v>135</v>
      </c>
      <c r="D68" s="600" t="s">
        <v>144</v>
      </c>
      <c r="E68" s="600" t="s">
        <v>150</v>
      </c>
      <c r="F68" s="600">
        <v>7100000</v>
      </c>
      <c r="G68" s="600">
        <v>7650000</v>
      </c>
      <c r="H68" s="600">
        <v>1</v>
      </c>
      <c r="I68" s="600"/>
      <c r="K68" s="464"/>
    </row>
    <row r="69" spans="2:11" x14ac:dyDescent="0.25">
      <c r="B69" s="600">
        <v>4</v>
      </c>
      <c r="C69" s="600" t="s">
        <v>12</v>
      </c>
      <c r="D69" s="600" t="s">
        <v>137</v>
      </c>
      <c r="E69" s="600" t="s">
        <v>137</v>
      </c>
      <c r="F69" s="600">
        <v>6423000</v>
      </c>
      <c r="G69" s="600">
        <v>7200000</v>
      </c>
      <c r="H69" s="600">
        <v>1</v>
      </c>
      <c r="I69" s="600"/>
      <c r="K69" s="464"/>
    </row>
    <row r="70" spans="2:11" x14ac:dyDescent="0.25">
      <c r="B70" s="600">
        <v>4</v>
      </c>
      <c r="C70" s="600" t="s">
        <v>12</v>
      </c>
      <c r="D70" s="600" t="s">
        <v>137</v>
      </c>
      <c r="E70" s="600" t="s">
        <v>324</v>
      </c>
      <c r="F70" s="600">
        <v>7100000</v>
      </c>
      <c r="G70" s="600">
        <v>7420000</v>
      </c>
      <c r="H70" s="600">
        <v>1</v>
      </c>
      <c r="I70" s="600"/>
      <c r="K70" s="464"/>
    </row>
    <row r="71" spans="2:11" x14ac:dyDescent="0.25">
      <c r="B71" s="600">
        <v>4</v>
      </c>
      <c r="C71" s="600" t="s">
        <v>12</v>
      </c>
      <c r="D71" s="600" t="s">
        <v>82</v>
      </c>
      <c r="E71" s="600" t="s">
        <v>160</v>
      </c>
      <c r="F71" s="600">
        <v>7100000</v>
      </c>
      <c r="G71" s="600">
        <v>7100000</v>
      </c>
      <c r="H71" s="600">
        <v>1</v>
      </c>
      <c r="I71" s="600"/>
      <c r="K71" s="464"/>
    </row>
    <row r="72" spans="2:11" x14ac:dyDescent="0.25">
      <c r="B72" s="600">
        <v>4</v>
      </c>
      <c r="C72" s="600" t="s">
        <v>12</v>
      </c>
      <c r="D72" s="600" t="s">
        <v>370</v>
      </c>
      <c r="E72" s="600" t="s">
        <v>490</v>
      </c>
      <c r="F72" s="600">
        <v>7100000</v>
      </c>
      <c r="G72" s="600">
        <v>7100000</v>
      </c>
      <c r="H72" s="600">
        <v>1</v>
      </c>
      <c r="I72" s="600"/>
      <c r="K72" s="464"/>
    </row>
    <row r="73" spans="2:11" x14ac:dyDescent="0.25">
      <c r="B73" s="600">
        <v>4</v>
      </c>
      <c r="C73" s="600" t="s">
        <v>12</v>
      </c>
      <c r="D73" s="600" t="s">
        <v>105</v>
      </c>
      <c r="E73" s="600" t="s">
        <v>106</v>
      </c>
      <c r="F73" s="600">
        <v>7050000</v>
      </c>
      <c r="G73" s="600">
        <v>7165000</v>
      </c>
      <c r="H73" s="600">
        <v>1</v>
      </c>
      <c r="I73" s="600"/>
      <c r="K73" s="464"/>
    </row>
    <row r="74" spans="2:11" x14ac:dyDescent="0.25">
      <c r="B74" s="600">
        <v>4</v>
      </c>
      <c r="C74" s="600" t="s">
        <v>12</v>
      </c>
      <c r="D74" s="600" t="s">
        <v>105</v>
      </c>
      <c r="E74" s="600" t="s">
        <v>128</v>
      </c>
      <c r="F74" s="600">
        <v>10650000</v>
      </c>
      <c r="G74" s="600">
        <v>10650000</v>
      </c>
      <c r="H74" s="600">
        <v>1</v>
      </c>
      <c r="I74" s="600"/>
      <c r="K74" s="464"/>
    </row>
    <row r="75" spans="2:11" x14ac:dyDescent="0.25">
      <c r="B75" s="600">
        <v>4</v>
      </c>
      <c r="C75" s="600" t="s">
        <v>12</v>
      </c>
      <c r="D75" s="600" t="s">
        <v>105</v>
      </c>
      <c r="E75" s="600" t="s">
        <v>129</v>
      </c>
      <c r="F75" s="600">
        <v>7100000</v>
      </c>
      <c r="G75" s="600">
        <v>7100000</v>
      </c>
      <c r="H75" s="600">
        <v>1</v>
      </c>
      <c r="I75" s="600"/>
      <c r="K75" s="464"/>
    </row>
    <row r="76" spans="2:11" x14ac:dyDescent="0.25">
      <c r="B76" s="600">
        <v>4</v>
      </c>
      <c r="C76" s="600" t="s">
        <v>12</v>
      </c>
      <c r="D76" s="600" t="s">
        <v>105</v>
      </c>
      <c r="E76" s="600" t="s">
        <v>130</v>
      </c>
      <c r="F76" s="600">
        <v>8872000</v>
      </c>
      <c r="G76" s="600">
        <v>8875000</v>
      </c>
      <c r="H76" s="600">
        <v>2</v>
      </c>
      <c r="I76" s="600"/>
      <c r="K76" s="464"/>
    </row>
    <row r="77" spans="2:11" x14ac:dyDescent="0.25">
      <c r="B77" s="600">
        <v>4</v>
      </c>
      <c r="C77" s="600" t="s">
        <v>13</v>
      </c>
      <c r="D77" s="600" t="s">
        <v>13</v>
      </c>
      <c r="E77" s="600" t="s">
        <v>491</v>
      </c>
      <c r="F77" s="600">
        <v>7100000</v>
      </c>
      <c r="G77" s="600">
        <v>7230000</v>
      </c>
      <c r="H77" s="600">
        <v>1</v>
      </c>
      <c r="I77" s="600"/>
      <c r="K77" s="464"/>
    </row>
    <row r="78" spans="2:11" x14ac:dyDescent="0.25">
      <c r="B78" s="600">
        <v>4</v>
      </c>
      <c r="C78" s="600" t="s">
        <v>13</v>
      </c>
      <c r="D78" s="600" t="s">
        <v>13</v>
      </c>
      <c r="E78" s="600" t="s">
        <v>404</v>
      </c>
      <c r="F78" s="600">
        <v>7020000</v>
      </c>
      <c r="G78" s="600">
        <v>7150000</v>
      </c>
      <c r="H78" s="600">
        <v>1</v>
      </c>
      <c r="I78" s="600"/>
      <c r="K78" s="464"/>
    </row>
    <row r="79" spans="2:11" x14ac:dyDescent="0.25">
      <c r="B79" s="600">
        <v>4</v>
      </c>
      <c r="C79" s="600" t="s">
        <v>13</v>
      </c>
      <c r="D79" s="600" t="s">
        <v>13</v>
      </c>
      <c r="E79" s="600" t="s">
        <v>441</v>
      </c>
      <c r="F79" s="600">
        <v>7097000</v>
      </c>
      <c r="G79" s="600">
        <v>7100000</v>
      </c>
      <c r="H79" s="600">
        <v>1</v>
      </c>
      <c r="I79" s="600"/>
      <c r="K79" s="464"/>
    </row>
    <row r="80" spans="2:11" x14ac:dyDescent="0.25">
      <c r="B80" s="600">
        <v>4</v>
      </c>
      <c r="C80" s="600" t="s">
        <v>13</v>
      </c>
      <c r="D80" s="600" t="s">
        <v>13</v>
      </c>
      <c r="E80" s="600" t="s">
        <v>400</v>
      </c>
      <c r="F80" s="600">
        <v>5878000</v>
      </c>
      <c r="G80" s="600">
        <v>30822000</v>
      </c>
      <c r="H80" s="600">
        <v>2</v>
      </c>
      <c r="I80" s="600"/>
      <c r="K80" s="464"/>
    </row>
    <row r="81" spans="2:11" x14ac:dyDescent="0.25">
      <c r="B81" s="600">
        <v>4</v>
      </c>
      <c r="C81" s="600" t="s">
        <v>13</v>
      </c>
      <c r="D81" s="600" t="s">
        <v>401</v>
      </c>
      <c r="E81" s="600" t="s">
        <v>401</v>
      </c>
      <c r="F81" s="600">
        <v>7100000</v>
      </c>
      <c r="G81" s="600">
        <v>7100000</v>
      </c>
      <c r="H81" s="600">
        <v>2</v>
      </c>
      <c r="I81" s="600"/>
      <c r="K81" s="464"/>
    </row>
    <row r="82" spans="2:11" x14ac:dyDescent="0.25">
      <c r="B82" s="600">
        <v>4</v>
      </c>
      <c r="C82" s="600" t="s">
        <v>13</v>
      </c>
      <c r="D82" s="600" t="s">
        <v>401</v>
      </c>
      <c r="E82" s="600" t="s">
        <v>85</v>
      </c>
      <c r="F82" s="600">
        <v>3550000</v>
      </c>
      <c r="G82" s="600">
        <v>7100873.5</v>
      </c>
      <c r="H82" s="600">
        <v>2</v>
      </c>
      <c r="I82" s="600"/>
      <c r="K82" s="464"/>
    </row>
    <row r="83" spans="2:11" x14ac:dyDescent="0.25">
      <c r="B83" s="600">
        <v>4</v>
      </c>
      <c r="C83" s="600" t="s">
        <v>13</v>
      </c>
      <c r="D83" s="600" t="s">
        <v>275</v>
      </c>
      <c r="E83" s="600" t="s">
        <v>355</v>
      </c>
      <c r="F83" s="600">
        <v>7000000</v>
      </c>
      <c r="G83" s="600">
        <v>7140000</v>
      </c>
      <c r="H83" s="600">
        <v>1</v>
      </c>
      <c r="I83" s="600"/>
      <c r="K83" s="464"/>
    </row>
    <row r="84" spans="2:11" x14ac:dyDescent="0.25">
      <c r="B84" s="600">
        <v>4</v>
      </c>
      <c r="C84" s="600" t="s">
        <v>13</v>
      </c>
      <c r="D84" s="600" t="s">
        <v>140</v>
      </c>
      <c r="E84" s="600" t="s">
        <v>405</v>
      </c>
      <c r="F84" s="600">
        <v>7040000</v>
      </c>
      <c r="G84" s="600">
        <v>7100000</v>
      </c>
      <c r="H84" s="600">
        <v>1</v>
      </c>
      <c r="I84" s="600"/>
      <c r="K84" s="464"/>
    </row>
    <row r="85" spans="2:11" x14ac:dyDescent="0.25">
      <c r="B85" s="600">
        <v>4</v>
      </c>
      <c r="C85" s="600" t="s">
        <v>13</v>
      </c>
      <c r="D85" s="600" t="s">
        <v>86</v>
      </c>
      <c r="E85" s="600" t="s">
        <v>86</v>
      </c>
      <c r="F85" s="600">
        <v>7996000</v>
      </c>
      <c r="G85" s="600">
        <v>8283333.333333334</v>
      </c>
      <c r="H85" s="600">
        <v>3</v>
      </c>
      <c r="I85" s="600"/>
      <c r="K85" s="464"/>
    </row>
    <row r="86" spans="2:11" x14ac:dyDescent="0.25">
      <c r="B86" s="600">
        <v>4</v>
      </c>
      <c r="C86" s="600" t="s">
        <v>13</v>
      </c>
      <c r="D86" s="600" t="s">
        <v>86</v>
      </c>
      <c r="E86" s="600" t="s">
        <v>97</v>
      </c>
      <c r="F86" s="600">
        <v>0</v>
      </c>
      <c r="G86" s="600">
        <v>7050000</v>
      </c>
      <c r="H86" s="600">
        <v>1</v>
      </c>
      <c r="I86" s="600"/>
      <c r="K86" s="464"/>
    </row>
    <row r="87" spans="2:11" x14ac:dyDescent="0.25">
      <c r="B87" s="600">
        <v>4</v>
      </c>
      <c r="C87" s="600" t="s">
        <v>13</v>
      </c>
      <c r="D87" s="600" t="s">
        <v>86</v>
      </c>
      <c r="E87" s="600" t="s">
        <v>87</v>
      </c>
      <c r="F87" s="600">
        <v>7100000</v>
      </c>
      <c r="G87" s="600">
        <v>7100000</v>
      </c>
      <c r="H87" s="600">
        <v>1</v>
      </c>
      <c r="I87" s="600"/>
      <c r="K87" s="464"/>
    </row>
    <row r="88" spans="2:11" x14ac:dyDescent="0.25">
      <c r="B88" s="600">
        <v>4</v>
      </c>
      <c r="C88" s="600" t="s">
        <v>13</v>
      </c>
      <c r="D88" s="600" t="s">
        <v>86</v>
      </c>
      <c r="E88" s="600" t="s">
        <v>394</v>
      </c>
      <c r="F88" s="600">
        <v>6900000</v>
      </c>
      <c r="G88" s="600">
        <v>7100000</v>
      </c>
      <c r="H88" s="600">
        <v>1</v>
      </c>
      <c r="I88" s="600"/>
      <c r="K88" s="464"/>
    </row>
    <row r="89" spans="2:11" x14ac:dyDescent="0.25">
      <c r="B89" s="600">
        <v>4</v>
      </c>
      <c r="C89" s="600" t="s">
        <v>13</v>
      </c>
      <c r="D89" s="600" t="s">
        <v>86</v>
      </c>
      <c r="E89" s="600" t="s">
        <v>406</v>
      </c>
      <c r="F89" s="600">
        <v>7043000</v>
      </c>
      <c r="G89" s="600">
        <v>7100000</v>
      </c>
      <c r="H89" s="600">
        <v>1</v>
      </c>
      <c r="I89" s="600"/>
      <c r="K89" s="464"/>
    </row>
    <row r="90" spans="2:11" x14ac:dyDescent="0.25">
      <c r="B90" s="600">
        <v>4</v>
      </c>
      <c r="C90" s="600" t="s">
        <v>13</v>
      </c>
      <c r="D90" s="600" t="s">
        <v>86</v>
      </c>
      <c r="E90" s="600" t="s">
        <v>462</v>
      </c>
      <c r="F90" s="600">
        <v>7100000</v>
      </c>
      <c r="G90" s="600">
        <v>7240000</v>
      </c>
      <c r="H90" s="600">
        <v>1</v>
      </c>
      <c r="I90" s="600"/>
      <c r="K90" s="464"/>
    </row>
    <row r="91" spans="2:11" x14ac:dyDescent="0.25">
      <c r="B91" s="600">
        <v>4</v>
      </c>
      <c r="C91" s="600" t="s">
        <v>13</v>
      </c>
      <c r="D91" s="600" t="s">
        <v>99</v>
      </c>
      <c r="E91" s="600" t="s">
        <v>81</v>
      </c>
      <c r="F91" s="600">
        <v>5269000</v>
      </c>
      <c r="G91" s="600">
        <v>42042000</v>
      </c>
      <c r="H91" s="600">
        <v>1</v>
      </c>
      <c r="I91" s="600"/>
      <c r="K91" s="464"/>
    </row>
    <row r="92" spans="2:11" x14ac:dyDescent="0.25">
      <c r="B92" s="600">
        <v>4</v>
      </c>
      <c r="C92" s="600" t="s">
        <v>14</v>
      </c>
      <c r="D92" s="600" t="s">
        <v>141</v>
      </c>
      <c r="E92" s="600" t="s">
        <v>121</v>
      </c>
      <c r="F92" s="600">
        <v>10650000</v>
      </c>
      <c r="G92" s="600">
        <v>10650000</v>
      </c>
      <c r="H92" s="600">
        <v>1</v>
      </c>
      <c r="I92" s="600"/>
      <c r="K92" s="464"/>
    </row>
    <row r="93" spans="2:11" x14ac:dyDescent="0.25">
      <c r="B93" s="600">
        <v>4</v>
      </c>
      <c r="C93" s="600" t="s">
        <v>67</v>
      </c>
      <c r="D93" s="600" t="s">
        <v>112</v>
      </c>
      <c r="E93" s="600" t="s">
        <v>385</v>
      </c>
      <c r="F93" s="600">
        <v>5236000</v>
      </c>
      <c r="G93" s="600">
        <v>5366000</v>
      </c>
      <c r="H93" s="600">
        <v>1</v>
      </c>
      <c r="I93" s="600"/>
      <c r="K93" s="464"/>
    </row>
    <row r="94" spans="2:11" x14ac:dyDescent="0.25">
      <c r="B94" s="600">
        <v>4</v>
      </c>
      <c r="C94" s="600" t="s">
        <v>67</v>
      </c>
      <c r="D94" s="600" t="s">
        <v>65</v>
      </c>
      <c r="E94" s="600" t="s">
        <v>65</v>
      </c>
      <c r="F94" s="600">
        <v>10650000</v>
      </c>
      <c r="G94" s="600">
        <v>10650000</v>
      </c>
      <c r="H94" s="600">
        <v>1</v>
      </c>
      <c r="I94" s="600"/>
      <c r="K94" s="464"/>
    </row>
    <row r="95" spans="2:11" x14ac:dyDescent="0.25">
      <c r="B95" s="600">
        <v>4</v>
      </c>
      <c r="C95" s="600" t="s">
        <v>67</v>
      </c>
      <c r="D95" s="600" t="s">
        <v>68</v>
      </c>
      <c r="E95" s="600" t="s">
        <v>318</v>
      </c>
      <c r="F95" s="600">
        <v>6970000</v>
      </c>
      <c r="G95" s="600">
        <v>7120000</v>
      </c>
      <c r="H95" s="600">
        <v>1</v>
      </c>
      <c r="I95" s="600"/>
      <c r="K95" s="464"/>
    </row>
    <row r="96" spans="2:11" x14ac:dyDescent="0.25">
      <c r="B96" s="600">
        <v>4</v>
      </c>
      <c r="C96" s="600" t="s">
        <v>67</v>
      </c>
      <c r="D96" s="600" t="s">
        <v>134</v>
      </c>
      <c r="E96" s="600" t="s">
        <v>134</v>
      </c>
      <c r="F96" s="600">
        <v>7100000</v>
      </c>
      <c r="G96" s="600">
        <v>7100000</v>
      </c>
      <c r="H96" s="600">
        <v>1</v>
      </c>
      <c r="I96" s="600"/>
      <c r="K96" s="464"/>
    </row>
    <row r="97" spans="2:11" x14ac:dyDescent="0.25">
      <c r="B97" s="600">
        <v>4</v>
      </c>
      <c r="C97" s="600" t="s">
        <v>67</v>
      </c>
      <c r="D97" s="600" t="s">
        <v>134</v>
      </c>
      <c r="E97" s="600" t="s">
        <v>479</v>
      </c>
      <c r="F97" s="600">
        <v>6960000</v>
      </c>
      <c r="G97" s="600">
        <v>7100000</v>
      </c>
      <c r="H97" s="600">
        <v>1</v>
      </c>
      <c r="I97" s="600"/>
      <c r="K97" s="464"/>
    </row>
    <row r="98" spans="2:11" x14ac:dyDescent="0.25">
      <c r="B98" s="600">
        <v>4</v>
      </c>
      <c r="C98" s="600" t="s">
        <v>67</v>
      </c>
      <c r="D98" s="600" t="s">
        <v>113</v>
      </c>
      <c r="E98" s="600" t="s">
        <v>153</v>
      </c>
      <c r="F98" s="600">
        <v>6871000</v>
      </c>
      <c r="G98" s="600">
        <v>7120000</v>
      </c>
      <c r="H98" s="600">
        <v>1</v>
      </c>
      <c r="I98" s="600"/>
      <c r="K98" s="464"/>
    </row>
    <row r="99" spans="2:11" x14ac:dyDescent="0.25">
      <c r="B99" s="600">
        <v>4</v>
      </c>
      <c r="C99" s="600" t="s">
        <v>67</v>
      </c>
      <c r="D99" s="600" t="s">
        <v>113</v>
      </c>
      <c r="E99" s="600" t="s">
        <v>154</v>
      </c>
      <c r="F99" s="600">
        <v>6960000</v>
      </c>
      <c r="G99" s="600">
        <v>7100000</v>
      </c>
      <c r="H99" s="600">
        <v>1</v>
      </c>
      <c r="I99" s="600"/>
      <c r="K99" s="464"/>
    </row>
    <row r="100" spans="2:11" x14ac:dyDescent="0.25">
      <c r="B100" s="600">
        <v>4</v>
      </c>
      <c r="C100" s="600" t="s">
        <v>67</v>
      </c>
      <c r="D100" s="600" t="s">
        <v>113</v>
      </c>
      <c r="E100" s="600" t="s">
        <v>319</v>
      </c>
      <c r="F100" s="600">
        <v>7100000</v>
      </c>
      <c r="G100" s="600">
        <v>7100000</v>
      </c>
      <c r="H100" s="600">
        <v>1</v>
      </c>
      <c r="I100" s="600"/>
      <c r="K100" s="464"/>
    </row>
    <row r="101" spans="2:11" x14ac:dyDescent="0.25">
      <c r="B101" s="600">
        <v>4</v>
      </c>
      <c r="C101" s="600" t="s">
        <v>67</v>
      </c>
      <c r="D101" s="600" t="s">
        <v>90</v>
      </c>
      <c r="E101" s="600" t="s">
        <v>403</v>
      </c>
      <c r="F101" s="600">
        <v>10650000</v>
      </c>
      <c r="G101" s="600">
        <v>10650000</v>
      </c>
      <c r="H101" s="600">
        <v>1</v>
      </c>
      <c r="I101" s="600"/>
      <c r="K101" s="464"/>
    </row>
    <row r="102" spans="2:11" x14ac:dyDescent="0.25">
      <c r="B102" s="600">
        <v>4</v>
      </c>
      <c r="C102" s="600" t="s">
        <v>67</v>
      </c>
      <c r="D102" s="600" t="s">
        <v>92</v>
      </c>
      <c r="E102" s="600" t="s">
        <v>92</v>
      </c>
      <c r="F102" s="600">
        <v>7100000</v>
      </c>
      <c r="G102" s="600">
        <v>7100000</v>
      </c>
      <c r="H102" s="600">
        <v>2</v>
      </c>
      <c r="I102" s="600"/>
      <c r="K102" s="464"/>
    </row>
    <row r="103" spans="2:11" x14ac:dyDescent="0.25">
      <c r="B103" s="600">
        <v>4</v>
      </c>
      <c r="C103" s="600" t="s">
        <v>67</v>
      </c>
      <c r="D103" s="600" t="s">
        <v>70</v>
      </c>
      <c r="E103" s="600" t="s">
        <v>210</v>
      </c>
      <c r="F103" s="600">
        <v>7100000</v>
      </c>
      <c r="G103" s="600">
        <v>7100000</v>
      </c>
      <c r="H103" s="600">
        <v>1</v>
      </c>
      <c r="I103" s="600"/>
      <c r="K103" s="464"/>
    </row>
    <row r="104" spans="2:11" x14ac:dyDescent="0.25">
      <c r="B104" s="600">
        <v>4</v>
      </c>
      <c r="C104" s="600" t="s">
        <v>138</v>
      </c>
      <c r="D104" s="600" t="s">
        <v>138</v>
      </c>
      <c r="E104" s="600" t="s">
        <v>398</v>
      </c>
      <c r="F104" s="600">
        <v>7100000</v>
      </c>
      <c r="G104" s="600">
        <v>7240000</v>
      </c>
      <c r="H104" s="600">
        <v>1</v>
      </c>
      <c r="I104" s="600"/>
      <c r="K104" s="464"/>
    </row>
    <row r="105" spans="2:11" x14ac:dyDescent="0.25">
      <c r="B105" s="600">
        <v>4</v>
      </c>
      <c r="C105" s="600" t="s">
        <v>138</v>
      </c>
      <c r="D105" s="600" t="s">
        <v>142</v>
      </c>
      <c r="E105" s="600" t="s">
        <v>157</v>
      </c>
      <c r="F105" s="600">
        <v>7075000</v>
      </c>
      <c r="G105" s="600">
        <v>7220000</v>
      </c>
      <c r="H105" s="600">
        <v>1</v>
      </c>
      <c r="I105" s="600"/>
      <c r="K105" s="464"/>
    </row>
    <row r="106" spans="2:11" x14ac:dyDescent="0.25">
      <c r="B106" s="600">
        <v>4</v>
      </c>
      <c r="C106" s="600" t="s">
        <v>138</v>
      </c>
      <c r="D106" s="600" t="s">
        <v>142</v>
      </c>
      <c r="E106" s="600" t="s">
        <v>140</v>
      </c>
      <c r="F106" s="600">
        <v>7100000</v>
      </c>
      <c r="G106" s="600">
        <v>7200000</v>
      </c>
      <c r="H106" s="600">
        <v>1</v>
      </c>
      <c r="I106" s="600"/>
      <c r="K106" s="464"/>
    </row>
    <row r="107" spans="2:11" x14ac:dyDescent="0.25">
      <c r="B107" s="600">
        <v>4</v>
      </c>
      <c r="C107" s="600" t="s">
        <v>138</v>
      </c>
      <c r="D107" s="600" t="s">
        <v>142</v>
      </c>
      <c r="E107" s="600" t="s">
        <v>72</v>
      </c>
      <c r="F107" s="600">
        <v>7087500</v>
      </c>
      <c r="G107" s="600">
        <v>7210000</v>
      </c>
      <c r="H107" s="600">
        <v>2</v>
      </c>
      <c r="I107" s="600"/>
      <c r="K107" s="464"/>
    </row>
    <row r="108" spans="2:11" x14ac:dyDescent="0.25">
      <c r="B108" s="600">
        <v>4</v>
      </c>
      <c r="C108" s="600" t="s">
        <v>138</v>
      </c>
      <c r="D108" s="600" t="s">
        <v>142</v>
      </c>
      <c r="E108" s="600" t="s">
        <v>101</v>
      </c>
      <c r="F108" s="600">
        <v>8276666.666666667</v>
      </c>
      <c r="G108" s="600">
        <v>8366666.666666667</v>
      </c>
      <c r="H108" s="600">
        <v>3</v>
      </c>
      <c r="I108" s="600"/>
      <c r="K108" s="464"/>
    </row>
    <row r="109" spans="2:11" x14ac:dyDescent="0.25">
      <c r="B109" s="600">
        <v>4</v>
      </c>
      <c r="C109" s="600" t="s">
        <v>138</v>
      </c>
      <c r="D109" s="600" t="s">
        <v>142</v>
      </c>
      <c r="E109" s="600" t="s">
        <v>73</v>
      </c>
      <c r="F109" s="600">
        <v>7100000</v>
      </c>
      <c r="G109" s="600">
        <v>7220000</v>
      </c>
      <c r="H109" s="600">
        <v>1</v>
      </c>
      <c r="I109" s="600"/>
      <c r="K109" s="464"/>
    </row>
    <row r="110" spans="2:11" x14ac:dyDescent="0.25">
      <c r="B110" s="600">
        <v>4</v>
      </c>
      <c r="C110" s="600" t="s">
        <v>138</v>
      </c>
      <c r="D110" s="600" t="s">
        <v>93</v>
      </c>
      <c r="E110" s="600" t="s">
        <v>155</v>
      </c>
      <c r="F110" s="600">
        <v>7005000</v>
      </c>
      <c r="G110" s="600">
        <v>7220000</v>
      </c>
      <c r="H110" s="600">
        <v>1</v>
      </c>
      <c r="I110" s="600"/>
      <c r="K110" s="464"/>
    </row>
    <row r="111" spans="2:11" x14ac:dyDescent="0.25">
      <c r="B111" s="600">
        <v>4</v>
      </c>
      <c r="C111" s="600" t="s">
        <v>138</v>
      </c>
      <c r="D111" s="600" t="s">
        <v>143</v>
      </c>
      <c r="E111" s="600" t="s">
        <v>143</v>
      </c>
      <c r="F111" s="600">
        <v>8842500</v>
      </c>
      <c r="G111" s="600">
        <v>10189717.65</v>
      </c>
      <c r="H111" s="600">
        <v>2</v>
      </c>
      <c r="I111" s="600"/>
      <c r="K111" s="464"/>
    </row>
    <row r="112" spans="2:11" x14ac:dyDescent="0.25">
      <c r="B112" s="600">
        <v>4</v>
      </c>
      <c r="C112" s="600" t="s">
        <v>138</v>
      </c>
      <c r="D112" s="600" t="s">
        <v>143</v>
      </c>
      <c r="E112" s="600" t="s">
        <v>159</v>
      </c>
      <c r="F112" s="600">
        <v>7100000</v>
      </c>
      <c r="G112" s="600">
        <v>7100000</v>
      </c>
      <c r="H112" s="600">
        <v>1</v>
      </c>
      <c r="I112" s="600"/>
      <c r="K112" s="464"/>
    </row>
    <row r="113" spans="2:11" x14ac:dyDescent="0.25">
      <c r="B113" s="600">
        <v>22</v>
      </c>
      <c r="C113" s="600" t="s">
        <v>135</v>
      </c>
      <c r="D113" s="600" t="s">
        <v>492</v>
      </c>
      <c r="E113" s="600" t="s">
        <v>493</v>
      </c>
      <c r="F113" s="600">
        <v>4917000</v>
      </c>
      <c r="G113" s="600">
        <v>54197000</v>
      </c>
      <c r="H113" s="600">
        <v>1</v>
      </c>
      <c r="I113" s="600"/>
      <c r="K113" s="464"/>
    </row>
    <row r="114" spans="2:11" x14ac:dyDescent="0.25">
      <c r="B114" s="600">
        <v>27</v>
      </c>
      <c r="C114" s="600" t="s">
        <v>135</v>
      </c>
      <c r="D114" s="600" t="s">
        <v>135</v>
      </c>
      <c r="E114" s="600" t="s">
        <v>467</v>
      </c>
      <c r="F114" s="600">
        <v>6327000</v>
      </c>
      <c r="G114" s="600">
        <v>34895000</v>
      </c>
      <c r="H114" s="600">
        <v>1</v>
      </c>
      <c r="I114" s="600"/>
      <c r="K114" s="464"/>
    </row>
    <row r="115" spans="2:11" x14ac:dyDescent="0.25">
      <c r="B115" s="600">
        <v>27</v>
      </c>
      <c r="C115" s="600" t="s">
        <v>135</v>
      </c>
      <c r="D115" s="600" t="s">
        <v>77</v>
      </c>
      <c r="E115" s="600" t="s">
        <v>77</v>
      </c>
      <c r="F115" s="600">
        <v>5622000</v>
      </c>
      <c r="G115" s="600">
        <v>44430000</v>
      </c>
      <c r="H115" s="600">
        <v>1</v>
      </c>
      <c r="I115" s="600"/>
      <c r="K115" s="464"/>
    </row>
    <row r="116" spans="2:11" x14ac:dyDescent="0.25">
      <c r="B116" s="600">
        <v>27</v>
      </c>
      <c r="C116" s="600" t="s">
        <v>135</v>
      </c>
      <c r="D116" s="600" t="s">
        <v>77</v>
      </c>
      <c r="E116" s="600" t="s">
        <v>438</v>
      </c>
      <c r="F116" s="600">
        <v>6551000</v>
      </c>
      <c r="G116" s="600">
        <v>24375500</v>
      </c>
      <c r="H116" s="600">
        <v>2</v>
      </c>
      <c r="I116" s="600"/>
      <c r="K116" s="464"/>
    </row>
    <row r="117" spans="2:11" x14ac:dyDescent="0.25">
      <c r="B117" s="600">
        <v>27</v>
      </c>
      <c r="C117" s="600" t="s">
        <v>135</v>
      </c>
      <c r="D117" s="600" t="s">
        <v>333</v>
      </c>
      <c r="E117" s="600" t="s">
        <v>434</v>
      </c>
      <c r="F117" s="600">
        <v>7030000</v>
      </c>
      <c r="G117" s="600">
        <v>44759000</v>
      </c>
      <c r="H117" s="600">
        <v>1</v>
      </c>
      <c r="I117" s="600"/>
      <c r="K117" s="464"/>
    </row>
    <row r="118" spans="2:11" x14ac:dyDescent="0.25">
      <c r="B118" s="600">
        <v>27</v>
      </c>
      <c r="C118" s="600" t="s">
        <v>135</v>
      </c>
      <c r="D118" s="600" t="s">
        <v>408</v>
      </c>
      <c r="E118" s="600" t="s">
        <v>409</v>
      </c>
      <c r="F118" s="600">
        <v>5077000</v>
      </c>
      <c r="G118" s="600">
        <v>40151000</v>
      </c>
      <c r="H118" s="600">
        <v>1</v>
      </c>
      <c r="I118" s="600"/>
      <c r="K118" s="464"/>
    </row>
    <row r="119" spans="2:11" x14ac:dyDescent="0.25">
      <c r="B119" s="600">
        <v>27</v>
      </c>
      <c r="C119" s="600" t="s">
        <v>135</v>
      </c>
      <c r="D119" s="600" t="s">
        <v>144</v>
      </c>
      <c r="E119" s="600" t="s">
        <v>78</v>
      </c>
      <c r="F119" s="600">
        <v>7060000</v>
      </c>
      <c r="G119" s="600">
        <v>15615000</v>
      </c>
      <c r="H119" s="600">
        <v>1</v>
      </c>
      <c r="I119" s="600"/>
      <c r="K119" s="464"/>
    </row>
    <row r="120" spans="2:11" x14ac:dyDescent="0.25">
      <c r="B120" s="600">
        <v>27</v>
      </c>
      <c r="C120" s="600" t="s">
        <v>12</v>
      </c>
      <c r="D120" s="600" t="s">
        <v>12</v>
      </c>
      <c r="E120" s="600" t="s">
        <v>456</v>
      </c>
      <c r="F120" s="600">
        <v>6487000</v>
      </c>
      <c r="G120" s="600">
        <v>25882000</v>
      </c>
      <c r="H120" s="600">
        <v>1</v>
      </c>
      <c r="I120" s="600"/>
      <c r="K120" s="464"/>
    </row>
    <row r="121" spans="2:11" x14ac:dyDescent="0.25">
      <c r="B121" s="600">
        <v>27</v>
      </c>
      <c r="C121" s="600" t="s">
        <v>12</v>
      </c>
      <c r="D121" s="600" t="s">
        <v>82</v>
      </c>
      <c r="E121" s="600" t="s">
        <v>82</v>
      </c>
      <c r="F121" s="600">
        <v>6935000</v>
      </c>
      <c r="G121" s="600">
        <v>23449000</v>
      </c>
      <c r="H121" s="600">
        <v>1</v>
      </c>
      <c r="I121" s="600"/>
      <c r="K121" s="464"/>
    </row>
    <row r="122" spans="2:11" x14ac:dyDescent="0.25">
      <c r="B122" s="600">
        <v>27</v>
      </c>
      <c r="C122" s="600" t="s">
        <v>13</v>
      </c>
      <c r="D122" s="600" t="s">
        <v>13</v>
      </c>
      <c r="E122" s="600" t="s">
        <v>404</v>
      </c>
      <c r="F122" s="600">
        <v>5782000</v>
      </c>
      <c r="G122" s="600">
        <v>39233500</v>
      </c>
      <c r="H122" s="600">
        <v>2</v>
      </c>
      <c r="I122" s="600"/>
      <c r="K122" s="464"/>
    </row>
    <row r="123" spans="2:11" x14ac:dyDescent="0.25">
      <c r="B123" s="600">
        <v>27</v>
      </c>
      <c r="C123" s="600" t="s">
        <v>13</v>
      </c>
      <c r="D123" s="600" t="s">
        <v>13</v>
      </c>
      <c r="E123" s="600" t="s">
        <v>400</v>
      </c>
      <c r="F123" s="600">
        <v>6967000</v>
      </c>
      <c r="G123" s="600">
        <v>28512000</v>
      </c>
      <c r="H123" s="600">
        <v>1</v>
      </c>
      <c r="I123" s="600"/>
      <c r="K123" s="464"/>
    </row>
    <row r="124" spans="2:11" x14ac:dyDescent="0.25">
      <c r="B124" s="600">
        <v>27</v>
      </c>
      <c r="C124" s="600" t="s">
        <v>13</v>
      </c>
      <c r="D124" s="600" t="s">
        <v>13</v>
      </c>
      <c r="E124" s="600" t="s">
        <v>384</v>
      </c>
      <c r="F124" s="600">
        <v>5141000</v>
      </c>
      <c r="G124" s="600">
        <v>61923000</v>
      </c>
      <c r="H124" s="600">
        <v>1</v>
      </c>
      <c r="I124" s="600"/>
      <c r="K124" s="464"/>
    </row>
    <row r="125" spans="2:11" x14ac:dyDescent="0.25">
      <c r="B125" s="600">
        <v>27</v>
      </c>
      <c r="C125" s="600" t="s">
        <v>13</v>
      </c>
      <c r="D125" s="600" t="s">
        <v>401</v>
      </c>
      <c r="E125" s="600" t="s">
        <v>401</v>
      </c>
      <c r="F125" s="600">
        <v>7030000</v>
      </c>
      <c r="G125" s="600">
        <v>26775000</v>
      </c>
      <c r="H125" s="600">
        <v>1</v>
      </c>
      <c r="I125" s="600"/>
      <c r="K125" s="464"/>
    </row>
    <row r="126" spans="2:11" x14ac:dyDescent="0.25">
      <c r="B126" s="600">
        <v>27</v>
      </c>
      <c r="C126" s="600" t="s">
        <v>66</v>
      </c>
      <c r="D126" s="600" t="s">
        <v>118</v>
      </c>
      <c r="E126" s="600" t="s">
        <v>472</v>
      </c>
      <c r="F126" s="600">
        <v>5622000</v>
      </c>
      <c r="G126" s="600">
        <v>15315000</v>
      </c>
      <c r="H126" s="600">
        <v>1</v>
      </c>
      <c r="I126" s="600"/>
      <c r="K126" s="464"/>
    </row>
    <row r="127" spans="2:11" x14ac:dyDescent="0.25">
      <c r="B127" s="600">
        <v>28</v>
      </c>
      <c r="C127" s="600" t="s">
        <v>12</v>
      </c>
      <c r="D127" s="600" t="s">
        <v>137</v>
      </c>
      <c r="E127" s="600" t="s">
        <v>145</v>
      </c>
      <c r="F127" s="600">
        <v>7100000</v>
      </c>
      <c r="G127" s="600">
        <v>7379238.5</v>
      </c>
      <c r="H127" s="600">
        <v>1</v>
      </c>
      <c r="I127" s="600"/>
      <c r="K127" s="464"/>
    </row>
    <row r="128" spans="2:11" x14ac:dyDescent="0.25">
      <c r="B128" s="600">
        <v>28</v>
      </c>
      <c r="C128" s="600" t="s">
        <v>138</v>
      </c>
      <c r="D128" s="600" t="s">
        <v>93</v>
      </c>
      <c r="E128" s="600" t="s">
        <v>94</v>
      </c>
      <c r="F128" s="600">
        <v>6871000</v>
      </c>
      <c r="G128" s="600">
        <v>7377012.4000000004</v>
      </c>
      <c r="H128" s="600">
        <v>1</v>
      </c>
      <c r="I128" s="600"/>
      <c r="K128" s="464"/>
    </row>
    <row r="129" spans="2:11" x14ac:dyDescent="0.25">
      <c r="B129" s="600">
        <v>32</v>
      </c>
      <c r="C129" s="600" t="s">
        <v>138</v>
      </c>
      <c r="D129" s="600" t="s">
        <v>143</v>
      </c>
      <c r="E129" s="600" t="s">
        <v>143</v>
      </c>
      <c r="F129" s="600">
        <v>7100000</v>
      </c>
      <c r="G129" s="600">
        <v>7330621.3799999999</v>
      </c>
      <c r="H129" s="600">
        <v>1</v>
      </c>
      <c r="I129" s="600"/>
      <c r="K129" s="464"/>
    </row>
    <row r="130" spans="2:11" x14ac:dyDescent="0.25">
      <c r="B130" s="600">
        <v>87</v>
      </c>
      <c r="C130" s="600" t="s">
        <v>135</v>
      </c>
      <c r="D130" s="600" t="s">
        <v>144</v>
      </c>
      <c r="E130" s="600" t="s">
        <v>103</v>
      </c>
      <c r="F130" s="600">
        <v>7100000</v>
      </c>
      <c r="G130" s="600">
        <v>7229045.4100000001</v>
      </c>
      <c r="H130" s="600">
        <v>1</v>
      </c>
      <c r="I130" s="600"/>
      <c r="K130" s="464"/>
    </row>
    <row r="131" spans="2:11" x14ac:dyDescent="0.25">
      <c r="B131" s="600">
        <v>87</v>
      </c>
      <c r="C131" s="600" t="s">
        <v>66</v>
      </c>
      <c r="D131" s="600" t="s">
        <v>109</v>
      </c>
      <c r="E131" s="600" t="s">
        <v>109</v>
      </c>
      <c r="F131" s="600">
        <v>10649000</v>
      </c>
      <c r="G131" s="600">
        <v>10812285.279999999</v>
      </c>
      <c r="H131" s="600">
        <v>1</v>
      </c>
      <c r="I131" s="600"/>
      <c r="K131" s="464"/>
    </row>
    <row r="132" spans="2:11" x14ac:dyDescent="0.25">
      <c r="B132" s="600">
        <v>87</v>
      </c>
      <c r="C132" s="600" t="s">
        <v>66</v>
      </c>
      <c r="D132" s="600" t="s">
        <v>109</v>
      </c>
      <c r="E132" s="600" t="s">
        <v>411</v>
      </c>
      <c r="F132" s="600">
        <v>6952000</v>
      </c>
      <c r="G132" s="600">
        <v>7229045.4100000001</v>
      </c>
      <c r="H132" s="600">
        <v>1</v>
      </c>
      <c r="I132" s="600"/>
      <c r="K132" s="464"/>
    </row>
    <row r="133" spans="2:11" x14ac:dyDescent="0.25">
      <c r="B133" s="600">
        <v>87</v>
      </c>
      <c r="C133" s="600" t="s">
        <v>66</v>
      </c>
      <c r="D133" s="600" t="s">
        <v>111</v>
      </c>
      <c r="E133" s="600" t="s">
        <v>111</v>
      </c>
      <c r="F133" s="600">
        <v>10643000</v>
      </c>
      <c r="G133" s="600">
        <v>10743920.279999999</v>
      </c>
      <c r="H133" s="600">
        <v>1</v>
      </c>
      <c r="I133" s="600"/>
      <c r="K133" s="464"/>
    </row>
    <row r="134" spans="2:11" x14ac:dyDescent="0.25">
      <c r="B134" s="600">
        <v>87</v>
      </c>
      <c r="C134" s="600" t="s">
        <v>66</v>
      </c>
      <c r="D134" s="600" t="s">
        <v>111</v>
      </c>
      <c r="E134" s="600" t="s">
        <v>417</v>
      </c>
      <c r="F134" s="600">
        <v>7099000</v>
      </c>
      <c r="G134" s="600">
        <v>7229045.4100000001</v>
      </c>
      <c r="H134" s="600">
        <v>1</v>
      </c>
      <c r="I134" s="600"/>
      <c r="J134" s="499"/>
      <c r="K134" s="497"/>
    </row>
    <row r="135" spans="2:11" x14ac:dyDescent="0.25">
      <c r="B135" s="600">
        <v>87</v>
      </c>
      <c r="C135" s="600" t="s">
        <v>67</v>
      </c>
      <c r="D135" s="600" t="s">
        <v>67</v>
      </c>
      <c r="E135" s="600" t="s">
        <v>304</v>
      </c>
      <c r="F135" s="600">
        <v>10650000</v>
      </c>
      <c r="G135" s="600">
        <v>10812285.279999999</v>
      </c>
      <c r="H135" s="600">
        <v>1</v>
      </c>
      <c r="I135" s="600"/>
      <c r="K135" s="464"/>
    </row>
    <row r="136" spans="2:11" x14ac:dyDescent="0.25">
      <c r="B136" s="600">
        <v>87</v>
      </c>
      <c r="C136" s="600" t="s">
        <v>67</v>
      </c>
      <c r="D136" s="600" t="s">
        <v>65</v>
      </c>
      <c r="E136" s="600" t="s">
        <v>377</v>
      </c>
      <c r="F136" s="600">
        <v>7100000</v>
      </c>
      <c r="G136" s="600">
        <v>7229045.4100000001</v>
      </c>
      <c r="H136" s="600">
        <v>1</v>
      </c>
      <c r="I136" s="600"/>
      <c r="K136" s="464"/>
    </row>
    <row r="137" spans="2:11" x14ac:dyDescent="0.25">
      <c r="B137" s="600">
        <v>87</v>
      </c>
      <c r="C137" s="600" t="s">
        <v>67</v>
      </c>
      <c r="D137" s="600" t="s">
        <v>90</v>
      </c>
      <c r="E137" s="600" t="s">
        <v>91</v>
      </c>
      <c r="F137" s="600">
        <v>10643000</v>
      </c>
      <c r="G137" s="600">
        <v>10743920.279999999</v>
      </c>
      <c r="H137" s="600">
        <v>1</v>
      </c>
      <c r="I137" s="600"/>
      <c r="K137" s="464"/>
    </row>
    <row r="138" spans="2:11" x14ac:dyDescent="0.25">
      <c r="B138" s="600">
        <v>87</v>
      </c>
      <c r="C138" s="600" t="s">
        <v>67</v>
      </c>
      <c r="D138" s="600" t="s">
        <v>90</v>
      </c>
      <c r="E138" s="600" t="s">
        <v>114</v>
      </c>
      <c r="F138" s="600">
        <v>10643000</v>
      </c>
      <c r="G138" s="600">
        <v>10743920.279999999</v>
      </c>
      <c r="H138" s="600">
        <v>1</v>
      </c>
      <c r="I138" s="600"/>
      <c r="K138" s="464"/>
    </row>
    <row r="139" spans="2:11" x14ac:dyDescent="0.25">
      <c r="B139" s="600">
        <v>88</v>
      </c>
      <c r="C139" s="600" t="s">
        <v>135</v>
      </c>
      <c r="D139" s="600" t="s">
        <v>144</v>
      </c>
      <c r="E139" s="600" t="s">
        <v>103</v>
      </c>
      <c r="F139" s="600">
        <v>6505000</v>
      </c>
      <c r="G139" s="600">
        <v>7318561.0949999997</v>
      </c>
      <c r="H139" s="600">
        <v>2</v>
      </c>
      <c r="I139" s="600"/>
      <c r="K139" s="464"/>
    </row>
    <row r="140" spans="2:11" x14ac:dyDescent="0.25">
      <c r="B140" s="600">
        <v>88</v>
      </c>
      <c r="C140" s="600" t="s">
        <v>12</v>
      </c>
      <c r="D140" s="600" t="s">
        <v>105</v>
      </c>
      <c r="E140" s="600" t="s">
        <v>106</v>
      </c>
      <c r="F140" s="600">
        <v>7100000</v>
      </c>
      <c r="G140" s="600">
        <v>7198013.1100000003</v>
      </c>
      <c r="H140" s="600">
        <v>1</v>
      </c>
      <c r="I140" s="600"/>
      <c r="K140" s="464"/>
    </row>
    <row r="141" spans="2:11" x14ac:dyDescent="0.25">
      <c r="B141" s="600">
        <v>88</v>
      </c>
      <c r="C141" s="600" t="s">
        <v>66</v>
      </c>
      <c r="D141" s="600" t="s">
        <v>87</v>
      </c>
      <c r="E141" s="600" t="s">
        <v>480</v>
      </c>
      <c r="F141" s="600">
        <v>7100000</v>
      </c>
      <c r="G141" s="600">
        <v>7198013.1100000003</v>
      </c>
      <c r="H141" s="600">
        <v>1</v>
      </c>
      <c r="I141" s="600"/>
      <c r="K141" s="464"/>
    </row>
    <row r="142" spans="2:11" x14ac:dyDescent="0.25">
      <c r="B142" s="600">
        <v>88</v>
      </c>
      <c r="C142" s="600" t="s">
        <v>67</v>
      </c>
      <c r="D142" s="600" t="s">
        <v>67</v>
      </c>
      <c r="E142" s="600" t="s">
        <v>304</v>
      </c>
      <c r="F142" s="600">
        <v>7100000</v>
      </c>
      <c r="G142" s="600">
        <v>7209503.7699999996</v>
      </c>
      <c r="H142" s="600">
        <v>1</v>
      </c>
      <c r="I142" s="600"/>
      <c r="K142" s="464"/>
    </row>
    <row r="143" spans="2:11" x14ac:dyDescent="0.25">
      <c r="B143" s="600">
        <v>88</v>
      </c>
      <c r="C143" s="600" t="s">
        <v>67</v>
      </c>
      <c r="D143" s="600" t="s">
        <v>67</v>
      </c>
      <c r="E143" s="600" t="s">
        <v>431</v>
      </c>
      <c r="F143" s="600">
        <v>7100000</v>
      </c>
      <c r="G143" s="600">
        <v>7209503.7699999996</v>
      </c>
      <c r="H143" s="600">
        <v>1</v>
      </c>
      <c r="I143" s="600"/>
      <c r="K143" s="464"/>
    </row>
    <row r="144" spans="2:11" x14ac:dyDescent="0.25">
      <c r="B144" s="600">
        <v>88</v>
      </c>
      <c r="C144" s="600" t="s">
        <v>67</v>
      </c>
      <c r="D144" s="600" t="s">
        <v>65</v>
      </c>
      <c r="E144" s="600" t="s">
        <v>161</v>
      </c>
      <c r="F144" s="600">
        <v>7100000</v>
      </c>
      <c r="G144" s="600">
        <v>7198013.1100000003</v>
      </c>
      <c r="H144" s="600">
        <v>1</v>
      </c>
      <c r="I144" s="600"/>
      <c r="K144" s="464"/>
    </row>
    <row r="145" spans="2:11" x14ac:dyDescent="0.25">
      <c r="B145" s="600">
        <v>88</v>
      </c>
      <c r="C145" s="600" t="s">
        <v>67</v>
      </c>
      <c r="D145" s="600" t="s">
        <v>65</v>
      </c>
      <c r="E145" s="600" t="s">
        <v>402</v>
      </c>
      <c r="F145" s="600">
        <v>7100000</v>
      </c>
      <c r="G145" s="600">
        <v>7345937.3300000001</v>
      </c>
      <c r="H145" s="600">
        <v>1</v>
      </c>
      <c r="I145" s="600"/>
      <c r="K145" s="464"/>
    </row>
    <row r="146" spans="2:11" x14ac:dyDescent="0.25">
      <c r="B146" s="600">
        <v>88</v>
      </c>
      <c r="C146" s="600" t="s">
        <v>67</v>
      </c>
      <c r="D146" s="600" t="s">
        <v>68</v>
      </c>
      <c r="E146" s="600" t="s">
        <v>162</v>
      </c>
      <c r="F146" s="600">
        <v>7100000</v>
      </c>
      <c r="G146" s="600">
        <v>7198013.1100000003</v>
      </c>
      <c r="H146" s="600">
        <v>1</v>
      </c>
      <c r="I146" s="600"/>
      <c r="K146" s="464"/>
    </row>
    <row r="147" spans="2:11" x14ac:dyDescent="0.25">
      <c r="B147" s="600">
        <v>88</v>
      </c>
      <c r="C147" s="600" t="s">
        <v>67</v>
      </c>
      <c r="D147" s="600" t="s">
        <v>68</v>
      </c>
      <c r="E147" s="600" t="s">
        <v>69</v>
      </c>
      <c r="F147" s="600">
        <v>7072500</v>
      </c>
      <c r="G147" s="600">
        <v>7351369.0774999997</v>
      </c>
      <c r="H147" s="600">
        <v>4</v>
      </c>
      <c r="I147" s="600"/>
      <c r="K147" s="464"/>
    </row>
    <row r="148" spans="2:11" x14ac:dyDescent="0.25">
      <c r="B148" s="600">
        <v>88</v>
      </c>
      <c r="C148" s="600" t="s">
        <v>67</v>
      </c>
      <c r="D148" s="600" t="s">
        <v>68</v>
      </c>
      <c r="E148" s="600" t="s">
        <v>494</v>
      </c>
      <c r="F148" s="600">
        <v>7090000</v>
      </c>
      <c r="G148" s="600">
        <v>7198013.1100000003</v>
      </c>
      <c r="H148" s="600">
        <v>1</v>
      </c>
      <c r="I148" s="600"/>
      <c r="K148" s="464"/>
    </row>
    <row r="149" spans="2:11" x14ac:dyDescent="0.25">
      <c r="B149" s="600">
        <v>88</v>
      </c>
      <c r="C149" s="600" t="s">
        <v>67</v>
      </c>
      <c r="D149" s="600" t="s">
        <v>134</v>
      </c>
      <c r="E149" s="600" t="s">
        <v>134</v>
      </c>
      <c r="F149" s="600">
        <v>7100000</v>
      </c>
      <c r="G149" s="600">
        <v>7198012.5</v>
      </c>
      <c r="H149" s="600">
        <v>1</v>
      </c>
      <c r="I149" s="600"/>
      <c r="K149" s="464"/>
    </row>
    <row r="150" spans="2:11" x14ac:dyDescent="0.25">
      <c r="B150" s="600">
        <v>88</v>
      </c>
      <c r="C150" s="600" t="s">
        <v>67</v>
      </c>
      <c r="D150" s="600" t="s">
        <v>90</v>
      </c>
      <c r="E150" s="600" t="s">
        <v>114</v>
      </c>
      <c r="F150" s="600">
        <v>7100000</v>
      </c>
      <c r="G150" s="600">
        <v>7198012.5</v>
      </c>
      <c r="H150" s="600">
        <v>1</v>
      </c>
      <c r="I150" s="600"/>
      <c r="K150" s="464"/>
    </row>
    <row r="151" spans="2:11" x14ac:dyDescent="0.25">
      <c r="B151" s="600">
        <v>93</v>
      </c>
      <c r="C151" s="600" t="s">
        <v>135</v>
      </c>
      <c r="D151" s="600" t="s">
        <v>77</v>
      </c>
      <c r="E151" s="600" t="s">
        <v>77</v>
      </c>
      <c r="F151" s="600">
        <v>7074000</v>
      </c>
      <c r="G151" s="600">
        <v>7346384.3600000003</v>
      </c>
      <c r="H151" s="600">
        <v>1</v>
      </c>
      <c r="I151" s="600"/>
      <c r="K151" s="464"/>
    </row>
    <row r="152" spans="2:11" x14ac:dyDescent="0.25">
      <c r="B152" s="600">
        <v>93</v>
      </c>
      <c r="C152" s="600" t="s">
        <v>135</v>
      </c>
      <c r="D152" s="600" t="s">
        <v>115</v>
      </c>
      <c r="E152" s="600" t="s">
        <v>461</v>
      </c>
      <c r="F152" s="600">
        <v>7100000</v>
      </c>
      <c r="G152" s="600">
        <v>10350000</v>
      </c>
      <c r="H152" s="600">
        <v>1</v>
      </c>
      <c r="I152" s="600"/>
      <c r="K152" s="464"/>
    </row>
    <row r="153" spans="2:11" x14ac:dyDescent="0.25">
      <c r="B153" s="600">
        <v>93</v>
      </c>
      <c r="C153" s="600" t="s">
        <v>135</v>
      </c>
      <c r="D153" s="600" t="s">
        <v>136</v>
      </c>
      <c r="E153" s="600" t="s">
        <v>136</v>
      </c>
      <c r="F153" s="600">
        <v>7075000</v>
      </c>
      <c r="G153" s="600">
        <v>7450000</v>
      </c>
      <c r="H153" s="600">
        <v>1</v>
      </c>
      <c r="I153" s="600"/>
      <c r="K153" s="464"/>
    </row>
    <row r="154" spans="2:11" x14ac:dyDescent="0.25">
      <c r="B154" s="600">
        <v>93</v>
      </c>
      <c r="C154" s="600" t="s">
        <v>135</v>
      </c>
      <c r="D154" s="600" t="s">
        <v>391</v>
      </c>
      <c r="E154" s="600" t="s">
        <v>392</v>
      </c>
      <c r="F154" s="600">
        <v>7100000</v>
      </c>
      <c r="G154" s="600">
        <v>7300000</v>
      </c>
      <c r="H154" s="600">
        <v>1</v>
      </c>
      <c r="I154" s="600"/>
      <c r="K154" s="464"/>
    </row>
    <row r="155" spans="2:11" x14ac:dyDescent="0.25">
      <c r="B155" s="600">
        <v>93</v>
      </c>
      <c r="C155" s="600" t="s">
        <v>135</v>
      </c>
      <c r="D155" s="600" t="s">
        <v>144</v>
      </c>
      <c r="E155" s="600" t="s">
        <v>79</v>
      </c>
      <c r="F155" s="600">
        <v>7040000</v>
      </c>
      <c r="G155" s="600">
        <v>8380000</v>
      </c>
      <c r="H155" s="600">
        <v>1</v>
      </c>
      <c r="I155" s="600"/>
      <c r="K155" s="464"/>
    </row>
    <row r="156" spans="2:11" x14ac:dyDescent="0.25">
      <c r="B156" s="600">
        <v>93</v>
      </c>
      <c r="C156" s="600" t="s">
        <v>12</v>
      </c>
      <c r="D156" s="600" t="s">
        <v>137</v>
      </c>
      <c r="E156" s="600" t="s">
        <v>478</v>
      </c>
      <c r="F156" s="600">
        <v>7020000</v>
      </c>
      <c r="G156" s="600">
        <v>20434845.690000001</v>
      </c>
      <c r="H156" s="600">
        <v>1</v>
      </c>
      <c r="I156" s="600"/>
      <c r="K156" s="464"/>
    </row>
    <row r="157" spans="2:11" x14ac:dyDescent="0.25">
      <c r="B157" s="600">
        <v>93</v>
      </c>
      <c r="C157" s="600" t="s">
        <v>12</v>
      </c>
      <c r="D157" s="600" t="s">
        <v>137</v>
      </c>
      <c r="E157" s="600" t="s">
        <v>145</v>
      </c>
      <c r="F157" s="600">
        <v>7075000</v>
      </c>
      <c r="G157" s="600">
        <v>18634000</v>
      </c>
      <c r="H157" s="600">
        <v>1</v>
      </c>
      <c r="I157" s="600"/>
      <c r="K157" s="464"/>
    </row>
    <row r="158" spans="2:11" x14ac:dyDescent="0.25">
      <c r="B158" s="600">
        <v>93</v>
      </c>
      <c r="C158" s="600" t="s">
        <v>12</v>
      </c>
      <c r="D158" s="600" t="s">
        <v>83</v>
      </c>
      <c r="E158" s="600" t="s">
        <v>487</v>
      </c>
      <c r="F158" s="600">
        <v>6359000</v>
      </c>
      <c r="G158" s="600">
        <v>12714583.539999999</v>
      </c>
      <c r="H158" s="600">
        <v>1</v>
      </c>
      <c r="I158" s="600"/>
      <c r="K158" s="464"/>
    </row>
    <row r="159" spans="2:11" x14ac:dyDescent="0.25">
      <c r="B159" s="600">
        <v>93</v>
      </c>
      <c r="C159" s="600" t="s">
        <v>12</v>
      </c>
      <c r="D159" s="600" t="s">
        <v>287</v>
      </c>
      <c r="E159" s="600" t="s">
        <v>382</v>
      </c>
      <c r="F159" s="600">
        <v>7045000</v>
      </c>
      <c r="G159" s="600">
        <v>19695000</v>
      </c>
      <c r="H159" s="600">
        <v>1</v>
      </c>
      <c r="I159" s="600"/>
      <c r="K159" s="464"/>
    </row>
    <row r="160" spans="2:11" x14ac:dyDescent="0.25">
      <c r="B160" s="600">
        <v>93</v>
      </c>
      <c r="C160" s="600" t="s">
        <v>12</v>
      </c>
      <c r="D160" s="600" t="s">
        <v>105</v>
      </c>
      <c r="E160" s="600" t="s">
        <v>126</v>
      </c>
      <c r="F160" s="600">
        <v>7100000</v>
      </c>
      <c r="G160" s="600">
        <v>14459745</v>
      </c>
      <c r="H160" s="600">
        <v>1</v>
      </c>
      <c r="I160" s="600"/>
      <c r="K160" s="464"/>
    </row>
    <row r="161" spans="2:11" x14ac:dyDescent="0.25">
      <c r="B161" s="600">
        <v>93</v>
      </c>
      <c r="C161" s="600" t="s">
        <v>12</v>
      </c>
      <c r="D161" s="600" t="s">
        <v>105</v>
      </c>
      <c r="E161" s="600" t="s">
        <v>128</v>
      </c>
      <c r="F161" s="600">
        <v>5526000</v>
      </c>
      <c r="G161" s="600">
        <v>16984633.48</v>
      </c>
      <c r="H161" s="600">
        <v>1</v>
      </c>
      <c r="I161" s="600"/>
      <c r="K161" s="464"/>
    </row>
    <row r="162" spans="2:11" x14ac:dyDescent="0.25">
      <c r="B162" s="600">
        <v>93</v>
      </c>
      <c r="C162" s="600" t="s">
        <v>12</v>
      </c>
      <c r="D162" s="600" t="s">
        <v>105</v>
      </c>
      <c r="E162" s="600" t="s">
        <v>146</v>
      </c>
      <c r="F162" s="600">
        <v>7080000</v>
      </c>
      <c r="G162" s="600">
        <v>15243426.51</v>
      </c>
      <c r="H162" s="600">
        <v>1</v>
      </c>
      <c r="I162" s="600"/>
      <c r="K162" s="464"/>
    </row>
    <row r="163" spans="2:11" x14ac:dyDescent="0.25">
      <c r="B163" s="600">
        <v>93</v>
      </c>
      <c r="C163" s="600" t="s">
        <v>12</v>
      </c>
      <c r="D163" s="600" t="s">
        <v>84</v>
      </c>
      <c r="E163" s="600" t="s">
        <v>332</v>
      </c>
      <c r="F163" s="600">
        <v>7100000</v>
      </c>
      <c r="G163" s="600">
        <v>7323560</v>
      </c>
      <c r="H163" s="600">
        <v>1</v>
      </c>
      <c r="I163" s="600"/>
      <c r="K163" s="464"/>
    </row>
    <row r="164" spans="2:11" x14ac:dyDescent="0.25">
      <c r="B164" s="600">
        <v>93</v>
      </c>
      <c r="C164" s="600" t="s">
        <v>12</v>
      </c>
      <c r="D164" s="600" t="s">
        <v>84</v>
      </c>
      <c r="E164" s="600" t="s">
        <v>373</v>
      </c>
      <c r="F164" s="600">
        <v>10650000</v>
      </c>
      <c r="G164" s="600">
        <v>10950000</v>
      </c>
      <c r="H164" s="600">
        <v>1</v>
      </c>
      <c r="I164" s="600"/>
      <c r="K164" s="464"/>
    </row>
    <row r="165" spans="2:11" x14ac:dyDescent="0.25">
      <c r="B165" s="600">
        <v>93</v>
      </c>
      <c r="C165" s="600" t="s">
        <v>13</v>
      </c>
      <c r="D165" s="600" t="s">
        <v>13</v>
      </c>
      <c r="E165" s="600" t="s">
        <v>404</v>
      </c>
      <c r="F165" s="600">
        <v>7100000</v>
      </c>
      <c r="G165" s="600">
        <v>7350000</v>
      </c>
      <c r="H165" s="600">
        <v>1</v>
      </c>
      <c r="I165" s="600"/>
      <c r="K165" s="464"/>
    </row>
    <row r="166" spans="2:11" x14ac:dyDescent="0.25">
      <c r="B166" s="600">
        <v>93</v>
      </c>
      <c r="C166" s="600" t="s">
        <v>13</v>
      </c>
      <c r="D166" s="600" t="s">
        <v>401</v>
      </c>
      <c r="E166" s="600" t="s">
        <v>401</v>
      </c>
      <c r="F166" s="600">
        <v>6519000</v>
      </c>
      <c r="G166" s="600">
        <v>28175660.199999999</v>
      </c>
      <c r="H166" s="600">
        <v>1</v>
      </c>
      <c r="I166" s="600"/>
      <c r="K166" s="464"/>
    </row>
    <row r="167" spans="2:11" x14ac:dyDescent="0.25">
      <c r="B167" s="600">
        <v>93</v>
      </c>
      <c r="C167" s="600" t="s">
        <v>13</v>
      </c>
      <c r="D167" s="600" t="s">
        <v>99</v>
      </c>
      <c r="E167" s="600" t="s">
        <v>495</v>
      </c>
      <c r="F167" s="600">
        <v>4644666.666666667</v>
      </c>
      <c r="G167" s="600">
        <v>16860185.280000001</v>
      </c>
      <c r="H167" s="600">
        <v>3</v>
      </c>
      <c r="I167" s="600"/>
      <c r="K167" s="464"/>
    </row>
    <row r="168" spans="2:11" x14ac:dyDescent="0.25">
      <c r="B168" s="600">
        <v>93</v>
      </c>
      <c r="C168" s="600" t="s">
        <v>67</v>
      </c>
      <c r="D168" s="600" t="s">
        <v>112</v>
      </c>
      <c r="E168" s="600" t="s">
        <v>446</v>
      </c>
      <c r="F168" s="600">
        <v>6295000</v>
      </c>
      <c r="G168" s="600">
        <v>26895000</v>
      </c>
      <c r="H168" s="600">
        <v>1</v>
      </c>
      <c r="I168" s="600"/>
      <c r="K168" s="464"/>
    </row>
    <row r="169" spans="2:11" x14ac:dyDescent="0.25">
      <c r="B169" s="600">
        <v>93</v>
      </c>
      <c r="C169" s="600" t="s">
        <v>67</v>
      </c>
      <c r="D169" s="600" t="s">
        <v>68</v>
      </c>
      <c r="E169" s="600" t="s">
        <v>69</v>
      </c>
      <c r="F169" s="600">
        <v>6839000</v>
      </c>
      <c r="G169" s="600">
        <v>15880000</v>
      </c>
      <c r="H169" s="600">
        <v>1</v>
      </c>
      <c r="I169" s="600"/>
      <c r="K169" s="464"/>
    </row>
    <row r="170" spans="2:11" x14ac:dyDescent="0.25">
      <c r="B170" s="600">
        <v>93</v>
      </c>
      <c r="C170" s="600" t="s">
        <v>67</v>
      </c>
      <c r="D170" s="600" t="s">
        <v>70</v>
      </c>
      <c r="E170" s="600" t="s">
        <v>71</v>
      </c>
      <c r="F170" s="600">
        <v>7100000</v>
      </c>
      <c r="G170" s="600">
        <v>7380000</v>
      </c>
      <c r="H170" s="600">
        <v>1</v>
      </c>
      <c r="I170" s="600"/>
      <c r="K170" s="464"/>
    </row>
    <row r="171" spans="2:11" x14ac:dyDescent="0.25">
      <c r="B171" s="600">
        <v>96</v>
      </c>
      <c r="C171" s="600" t="s">
        <v>135</v>
      </c>
      <c r="D171" s="600" t="s">
        <v>77</v>
      </c>
      <c r="E171" s="600" t="s">
        <v>496</v>
      </c>
      <c r="F171" s="600">
        <v>7100000</v>
      </c>
      <c r="G171" s="600">
        <v>7323289.75</v>
      </c>
      <c r="H171" s="600">
        <v>1</v>
      </c>
      <c r="I171" s="600"/>
      <c r="K171" s="464"/>
    </row>
    <row r="172" spans="2:11" x14ac:dyDescent="0.25">
      <c r="B172" s="600">
        <v>96</v>
      </c>
      <c r="C172" s="600" t="s">
        <v>12</v>
      </c>
      <c r="D172" s="600" t="s">
        <v>287</v>
      </c>
      <c r="E172" s="600" t="s">
        <v>445</v>
      </c>
      <c r="F172" s="600">
        <v>7050000</v>
      </c>
      <c r="G172" s="600">
        <v>7166065.6799999997</v>
      </c>
      <c r="H172" s="600">
        <v>1</v>
      </c>
      <c r="I172" s="600"/>
      <c r="K172" s="464"/>
    </row>
    <row r="173" spans="2:11" x14ac:dyDescent="0.25">
      <c r="B173" s="600">
        <v>96</v>
      </c>
      <c r="C173" s="600" t="s">
        <v>12</v>
      </c>
      <c r="D173" s="600" t="s">
        <v>105</v>
      </c>
      <c r="E173" s="600" t="s">
        <v>146</v>
      </c>
      <c r="F173" s="600">
        <v>10650000</v>
      </c>
      <c r="G173" s="600">
        <v>10769107.609999999</v>
      </c>
      <c r="H173" s="600">
        <v>1</v>
      </c>
      <c r="I173" s="600"/>
      <c r="K173" s="464"/>
    </row>
    <row r="174" spans="2:11" x14ac:dyDescent="0.25">
      <c r="B174" s="600">
        <v>96</v>
      </c>
      <c r="C174" s="600" t="s">
        <v>12</v>
      </c>
      <c r="D174" s="600" t="s">
        <v>84</v>
      </c>
      <c r="E174" s="600" t="s">
        <v>84</v>
      </c>
      <c r="F174" s="600">
        <v>7030000</v>
      </c>
      <c r="G174" s="600">
        <v>7644924.7400000002</v>
      </c>
      <c r="H174" s="600">
        <v>1</v>
      </c>
      <c r="I174" s="600"/>
      <c r="K174" s="464"/>
    </row>
    <row r="175" spans="2:11" x14ac:dyDescent="0.25">
      <c r="B175" s="600">
        <v>96</v>
      </c>
      <c r="C175" s="600" t="s">
        <v>12</v>
      </c>
      <c r="D175" s="600" t="s">
        <v>84</v>
      </c>
      <c r="E175" s="600" t="s">
        <v>116</v>
      </c>
      <c r="F175" s="600">
        <v>7100000</v>
      </c>
      <c r="G175" s="600">
        <v>7146722.5499999998</v>
      </c>
      <c r="H175" s="600">
        <v>1</v>
      </c>
      <c r="I175" s="600"/>
      <c r="K175" s="464"/>
    </row>
    <row r="176" spans="2:11" x14ac:dyDescent="0.25">
      <c r="B176" s="600">
        <v>96</v>
      </c>
      <c r="C176" s="600" t="s">
        <v>13</v>
      </c>
      <c r="D176" s="600" t="s">
        <v>13</v>
      </c>
      <c r="E176" s="600" t="s">
        <v>497</v>
      </c>
      <c r="F176" s="600">
        <v>7100000</v>
      </c>
      <c r="G176" s="600">
        <v>7305171</v>
      </c>
      <c r="H176" s="600">
        <v>1</v>
      </c>
      <c r="I176" s="600"/>
      <c r="K176" s="464"/>
    </row>
    <row r="177" spans="2:11" x14ac:dyDescent="0.25">
      <c r="B177" s="600">
        <v>96</v>
      </c>
      <c r="C177" s="600" t="s">
        <v>13</v>
      </c>
      <c r="D177" s="600" t="s">
        <v>13</v>
      </c>
      <c r="E177" s="600" t="s">
        <v>404</v>
      </c>
      <c r="F177" s="600">
        <v>10650000</v>
      </c>
      <c r="G177" s="600">
        <v>10974259</v>
      </c>
      <c r="H177" s="600">
        <v>1</v>
      </c>
      <c r="I177" s="600"/>
      <c r="K177" s="464"/>
    </row>
    <row r="178" spans="2:11" x14ac:dyDescent="0.25">
      <c r="B178" s="600">
        <v>96</v>
      </c>
      <c r="C178" s="600" t="s">
        <v>13</v>
      </c>
      <c r="D178" s="600" t="s">
        <v>100</v>
      </c>
      <c r="E178" s="600" t="s">
        <v>276</v>
      </c>
      <c r="F178" s="600">
        <v>7100000</v>
      </c>
      <c r="G178" s="600">
        <v>7323289.75</v>
      </c>
      <c r="H178" s="600">
        <v>1</v>
      </c>
      <c r="I178" s="600"/>
      <c r="K178" s="464"/>
    </row>
    <row r="179" spans="2:11" x14ac:dyDescent="0.25">
      <c r="B179" s="600">
        <v>96</v>
      </c>
      <c r="C179" s="600" t="s">
        <v>14</v>
      </c>
      <c r="D179" s="600" t="s">
        <v>276</v>
      </c>
      <c r="E179" s="600" t="s">
        <v>276</v>
      </c>
      <c r="F179" s="600">
        <v>6941000</v>
      </c>
      <c r="G179" s="600">
        <v>7056733.5700000003</v>
      </c>
      <c r="H179" s="600">
        <v>1</v>
      </c>
      <c r="I179" s="600"/>
      <c r="K179" s="464"/>
    </row>
    <row r="180" spans="2:11" x14ac:dyDescent="0.25">
      <c r="B180" s="600">
        <v>96</v>
      </c>
      <c r="C180" s="600" t="s">
        <v>138</v>
      </c>
      <c r="D180" s="600" t="s">
        <v>142</v>
      </c>
      <c r="E180" s="600" t="s">
        <v>72</v>
      </c>
      <c r="F180" s="600">
        <v>10650000</v>
      </c>
      <c r="G180" s="600">
        <v>10980823</v>
      </c>
      <c r="H180" s="600">
        <v>1</v>
      </c>
      <c r="I180" s="600"/>
      <c r="K180" s="464"/>
    </row>
    <row r="181" spans="2:11" x14ac:dyDescent="0.25">
      <c r="B181" s="600">
        <v>96</v>
      </c>
      <c r="C181" s="600" t="s">
        <v>138</v>
      </c>
      <c r="D181" s="600" t="s">
        <v>142</v>
      </c>
      <c r="E181" s="600" t="s">
        <v>73</v>
      </c>
      <c r="F181" s="600">
        <v>7100000</v>
      </c>
      <c r="G181" s="600">
        <v>7323289.75</v>
      </c>
      <c r="H181" s="600">
        <v>1</v>
      </c>
      <c r="I181" s="600"/>
      <c r="K181" s="464"/>
    </row>
    <row r="182" spans="2:11" x14ac:dyDescent="0.25">
      <c r="B182" s="600">
        <v>96</v>
      </c>
      <c r="C182" s="600" t="s">
        <v>138</v>
      </c>
      <c r="D182" s="600" t="s">
        <v>142</v>
      </c>
      <c r="E182" s="600" t="s">
        <v>168</v>
      </c>
      <c r="F182" s="600">
        <v>7030000</v>
      </c>
      <c r="G182" s="600">
        <v>7323289.75</v>
      </c>
      <c r="H182" s="600">
        <v>1</v>
      </c>
      <c r="I182" s="600"/>
      <c r="K182" s="464"/>
    </row>
    <row r="183" spans="2:11" x14ac:dyDescent="0.25">
      <c r="B183" s="600">
        <v>4</v>
      </c>
      <c r="C183" s="600" t="s">
        <v>135</v>
      </c>
      <c r="D183" s="600" t="s">
        <v>135</v>
      </c>
      <c r="E183" s="600" t="s">
        <v>442</v>
      </c>
      <c r="F183" s="600">
        <v>7100000</v>
      </c>
      <c r="G183" s="600">
        <v>7100000</v>
      </c>
      <c r="H183" s="600">
        <v>1</v>
      </c>
      <c r="I183" s="600"/>
      <c r="K183" s="464"/>
    </row>
    <row r="184" spans="2:11" x14ac:dyDescent="0.25">
      <c r="B184" s="600">
        <v>4</v>
      </c>
      <c r="C184" s="600" t="s">
        <v>135</v>
      </c>
      <c r="D184" s="600" t="s">
        <v>77</v>
      </c>
      <c r="E184" s="600" t="s">
        <v>421</v>
      </c>
      <c r="F184" s="600">
        <v>6562000</v>
      </c>
      <c r="G184" s="600">
        <v>20454500</v>
      </c>
      <c r="H184" s="600">
        <v>2</v>
      </c>
      <c r="I184" s="600"/>
      <c r="K184" s="464"/>
    </row>
    <row r="185" spans="2:11" x14ac:dyDescent="0.25">
      <c r="B185" s="600">
        <v>4</v>
      </c>
      <c r="C185" s="600" t="s">
        <v>135</v>
      </c>
      <c r="D185" s="600" t="s">
        <v>102</v>
      </c>
      <c r="E185" s="600" t="s">
        <v>458</v>
      </c>
      <c r="F185" s="600">
        <v>5910000</v>
      </c>
      <c r="G185" s="600">
        <v>36650000</v>
      </c>
      <c r="H185" s="600">
        <v>1</v>
      </c>
      <c r="I185" s="600"/>
      <c r="K185" s="464"/>
    </row>
    <row r="186" spans="2:11" x14ac:dyDescent="0.25">
      <c r="B186" s="600">
        <v>4</v>
      </c>
      <c r="C186" s="600" t="s">
        <v>135</v>
      </c>
      <c r="D186" s="600" t="s">
        <v>102</v>
      </c>
      <c r="E186" s="600" t="s">
        <v>488</v>
      </c>
      <c r="F186" s="600">
        <v>5397500</v>
      </c>
      <c r="G186" s="600">
        <v>43931593</v>
      </c>
      <c r="H186" s="600">
        <v>2</v>
      </c>
      <c r="I186" s="600"/>
      <c r="K186" s="464"/>
    </row>
    <row r="187" spans="2:11" x14ac:dyDescent="0.25">
      <c r="B187" s="600">
        <v>4</v>
      </c>
      <c r="C187" s="600" t="s">
        <v>135</v>
      </c>
      <c r="D187" s="600" t="s">
        <v>468</v>
      </c>
      <c r="E187" s="600" t="s">
        <v>469</v>
      </c>
      <c r="F187" s="600">
        <v>5141000</v>
      </c>
      <c r="G187" s="600">
        <v>53241000</v>
      </c>
      <c r="H187" s="600">
        <v>1</v>
      </c>
      <c r="I187" s="600"/>
      <c r="K187" s="464"/>
    </row>
    <row r="188" spans="2:11" x14ac:dyDescent="0.25">
      <c r="B188" s="600">
        <v>4</v>
      </c>
      <c r="C188" s="600" t="s">
        <v>135</v>
      </c>
      <c r="D188" s="600" t="s">
        <v>144</v>
      </c>
      <c r="E188" s="600" t="s">
        <v>103</v>
      </c>
      <c r="F188" s="600">
        <v>8875000</v>
      </c>
      <c r="G188" s="600">
        <v>8950000</v>
      </c>
      <c r="H188" s="600">
        <v>2</v>
      </c>
      <c r="I188" s="600"/>
      <c r="K188" s="464"/>
    </row>
    <row r="189" spans="2:11" x14ac:dyDescent="0.25">
      <c r="B189" s="600">
        <v>4</v>
      </c>
      <c r="C189" s="600" t="s">
        <v>135</v>
      </c>
      <c r="D189" s="600" t="s">
        <v>144</v>
      </c>
      <c r="E189" s="600" t="s">
        <v>78</v>
      </c>
      <c r="F189" s="600">
        <v>5173000</v>
      </c>
      <c r="G189" s="600">
        <v>14910000</v>
      </c>
      <c r="H189" s="600">
        <v>1</v>
      </c>
      <c r="I189" s="600"/>
      <c r="K189" s="464"/>
    </row>
    <row r="190" spans="2:11" x14ac:dyDescent="0.25">
      <c r="B190" s="600">
        <v>4</v>
      </c>
      <c r="C190" s="600" t="s">
        <v>12</v>
      </c>
      <c r="D190" s="600" t="s">
        <v>12</v>
      </c>
      <c r="E190" s="600" t="s">
        <v>95</v>
      </c>
      <c r="F190" s="600">
        <v>5269000</v>
      </c>
      <c r="G190" s="600">
        <v>49891000</v>
      </c>
      <c r="H190" s="600">
        <v>1</v>
      </c>
      <c r="I190" s="600"/>
      <c r="K190" s="464"/>
    </row>
    <row r="191" spans="2:11" x14ac:dyDescent="0.25">
      <c r="B191" s="600">
        <v>4</v>
      </c>
      <c r="C191" s="600" t="s">
        <v>12</v>
      </c>
      <c r="D191" s="600" t="s">
        <v>137</v>
      </c>
      <c r="E191" s="600" t="s">
        <v>137</v>
      </c>
      <c r="F191" s="600">
        <v>6423000</v>
      </c>
      <c r="G191" s="600">
        <v>7200000</v>
      </c>
      <c r="H191" s="600">
        <v>1</v>
      </c>
      <c r="I191" s="600"/>
      <c r="K191" s="464"/>
    </row>
    <row r="192" spans="2:11" x14ac:dyDescent="0.25">
      <c r="B192" s="600">
        <v>4</v>
      </c>
      <c r="C192" s="600" t="s">
        <v>12</v>
      </c>
      <c r="D192" s="600" t="s">
        <v>137</v>
      </c>
      <c r="E192" s="600" t="s">
        <v>363</v>
      </c>
      <c r="F192" s="600">
        <v>7055000</v>
      </c>
      <c r="G192" s="600">
        <v>17350000</v>
      </c>
      <c r="H192" s="600">
        <v>1</v>
      </c>
      <c r="I192" s="600"/>
      <c r="K192" s="464"/>
    </row>
    <row r="193" spans="2:11" x14ac:dyDescent="0.25">
      <c r="B193" s="600">
        <v>4</v>
      </c>
      <c r="C193" s="600" t="s">
        <v>12</v>
      </c>
      <c r="D193" s="600" t="s">
        <v>105</v>
      </c>
      <c r="E193" s="600" t="s">
        <v>127</v>
      </c>
      <c r="F193" s="600">
        <v>7095000</v>
      </c>
      <c r="G193" s="600">
        <v>7220000</v>
      </c>
      <c r="H193" s="600">
        <v>1</v>
      </c>
      <c r="I193" s="600"/>
      <c r="K193" s="464"/>
    </row>
    <row r="194" spans="2:11" x14ac:dyDescent="0.25">
      <c r="B194" s="600">
        <v>4</v>
      </c>
      <c r="C194" s="600" t="s">
        <v>12</v>
      </c>
      <c r="D194" s="600" t="s">
        <v>105</v>
      </c>
      <c r="E194" s="600" t="s">
        <v>146</v>
      </c>
      <c r="F194" s="600">
        <v>6953500</v>
      </c>
      <c r="G194" s="600">
        <v>11584000</v>
      </c>
      <c r="H194" s="600">
        <v>2</v>
      </c>
      <c r="I194" s="600"/>
      <c r="K194" s="464"/>
    </row>
    <row r="195" spans="2:11" x14ac:dyDescent="0.25">
      <c r="B195" s="600">
        <v>4</v>
      </c>
      <c r="C195" s="600" t="s">
        <v>12</v>
      </c>
      <c r="D195" s="600" t="s">
        <v>107</v>
      </c>
      <c r="E195" s="600" t="s">
        <v>107</v>
      </c>
      <c r="F195" s="600">
        <v>7100000</v>
      </c>
      <c r="G195" s="600">
        <v>7100000</v>
      </c>
      <c r="H195" s="600">
        <v>1</v>
      </c>
      <c r="I195" s="600"/>
      <c r="K195" s="464"/>
    </row>
    <row r="196" spans="2:11" x14ac:dyDescent="0.25">
      <c r="B196" s="600">
        <v>4</v>
      </c>
      <c r="C196" s="600" t="s">
        <v>12</v>
      </c>
      <c r="D196" s="600" t="s">
        <v>117</v>
      </c>
      <c r="E196" s="600" t="s">
        <v>481</v>
      </c>
      <c r="F196" s="600">
        <v>7100000</v>
      </c>
      <c r="G196" s="600">
        <v>7220000</v>
      </c>
      <c r="H196" s="600">
        <v>1</v>
      </c>
      <c r="I196" s="600"/>
      <c r="K196" s="464"/>
    </row>
    <row r="197" spans="2:11" x14ac:dyDescent="0.25">
      <c r="B197" s="600">
        <v>4</v>
      </c>
      <c r="C197" s="600" t="s">
        <v>13</v>
      </c>
      <c r="D197" s="600" t="s">
        <v>13</v>
      </c>
      <c r="E197" s="600" t="s">
        <v>491</v>
      </c>
      <c r="F197" s="600">
        <v>7100000</v>
      </c>
      <c r="G197" s="600">
        <v>7230000</v>
      </c>
      <c r="H197" s="600">
        <v>1</v>
      </c>
      <c r="I197" s="600"/>
      <c r="K197" s="464"/>
    </row>
    <row r="198" spans="2:11" x14ac:dyDescent="0.25">
      <c r="B198" s="600">
        <v>4</v>
      </c>
      <c r="C198" s="600" t="s">
        <v>13</v>
      </c>
      <c r="D198" s="600" t="s">
        <v>13</v>
      </c>
      <c r="E198" s="600" t="s">
        <v>497</v>
      </c>
      <c r="F198" s="600">
        <v>10650000</v>
      </c>
      <c r="G198" s="600">
        <v>10795600</v>
      </c>
      <c r="H198" s="600">
        <v>1</v>
      </c>
      <c r="I198" s="600"/>
      <c r="K198" s="464"/>
    </row>
    <row r="199" spans="2:11" x14ac:dyDescent="0.25">
      <c r="B199" s="600">
        <v>4</v>
      </c>
      <c r="C199" s="600" t="s">
        <v>13</v>
      </c>
      <c r="D199" s="600" t="s">
        <v>13</v>
      </c>
      <c r="E199" s="600" t="s">
        <v>404</v>
      </c>
      <c r="F199" s="600">
        <v>4821000</v>
      </c>
      <c r="G199" s="600">
        <v>64809720</v>
      </c>
      <c r="H199" s="600">
        <v>1</v>
      </c>
      <c r="I199" s="600"/>
      <c r="K199" s="464"/>
    </row>
    <row r="200" spans="2:11" x14ac:dyDescent="0.25">
      <c r="B200" s="600">
        <v>4</v>
      </c>
      <c r="C200" s="600" t="s">
        <v>13</v>
      </c>
      <c r="D200" s="600" t="s">
        <v>13</v>
      </c>
      <c r="E200" s="600" t="s">
        <v>384</v>
      </c>
      <c r="F200" s="600">
        <v>4693000</v>
      </c>
      <c r="G200" s="600">
        <v>53893000</v>
      </c>
      <c r="H200" s="600">
        <v>1</v>
      </c>
      <c r="I200" s="600"/>
      <c r="K200" s="464"/>
    </row>
    <row r="201" spans="2:11" x14ac:dyDescent="0.25">
      <c r="B201" s="600">
        <v>4</v>
      </c>
      <c r="C201" s="600" t="s">
        <v>13</v>
      </c>
      <c r="D201" s="600" t="s">
        <v>401</v>
      </c>
      <c r="E201" s="600" t="s">
        <v>401</v>
      </c>
      <c r="F201" s="600">
        <v>7100000</v>
      </c>
      <c r="G201" s="600">
        <v>7220000</v>
      </c>
      <c r="H201" s="600">
        <v>1</v>
      </c>
      <c r="I201" s="600"/>
      <c r="K201" s="464"/>
    </row>
    <row r="202" spans="2:11" x14ac:dyDescent="0.25">
      <c r="B202" s="600">
        <v>4</v>
      </c>
      <c r="C202" s="600" t="s">
        <v>13</v>
      </c>
      <c r="D202" s="600" t="s">
        <v>401</v>
      </c>
      <c r="E202" s="600" t="s">
        <v>443</v>
      </c>
      <c r="F202" s="600">
        <v>6391000</v>
      </c>
      <c r="G202" s="600">
        <v>29288629.899999999</v>
      </c>
      <c r="H202" s="600">
        <v>1</v>
      </c>
      <c r="I202" s="600"/>
      <c r="K202" s="464"/>
    </row>
    <row r="203" spans="2:11" x14ac:dyDescent="0.25">
      <c r="B203" s="600">
        <v>4</v>
      </c>
      <c r="C203" s="600" t="s">
        <v>13</v>
      </c>
      <c r="D203" s="600" t="s">
        <v>86</v>
      </c>
      <c r="E203" s="600" t="s">
        <v>86</v>
      </c>
      <c r="F203" s="600">
        <v>6900000</v>
      </c>
      <c r="G203" s="600">
        <v>7100000</v>
      </c>
      <c r="H203" s="600">
        <v>1</v>
      </c>
      <c r="I203" s="600"/>
      <c r="K203" s="464"/>
    </row>
    <row r="204" spans="2:11" x14ac:dyDescent="0.25">
      <c r="B204" s="600">
        <v>4</v>
      </c>
      <c r="C204" s="600" t="s">
        <v>13</v>
      </c>
      <c r="D204" s="600" t="s">
        <v>86</v>
      </c>
      <c r="E204" s="600" t="s">
        <v>97</v>
      </c>
      <c r="F204" s="600">
        <v>5325000</v>
      </c>
      <c r="G204" s="600">
        <v>10615486.41</v>
      </c>
      <c r="H204" s="600">
        <v>2</v>
      </c>
      <c r="I204" s="600"/>
      <c r="K204" s="464"/>
    </row>
    <row r="205" spans="2:11" x14ac:dyDescent="0.25">
      <c r="B205" s="600">
        <v>4</v>
      </c>
      <c r="C205" s="600" t="s">
        <v>13</v>
      </c>
      <c r="D205" s="600" t="s">
        <v>86</v>
      </c>
      <c r="E205" s="600" t="s">
        <v>394</v>
      </c>
      <c r="F205" s="600">
        <v>10650000</v>
      </c>
      <c r="G205" s="600">
        <v>10650000</v>
      </c>
      <c r="H205" s="600">
        <v>1</v>
      </c>
      <c r="I205" s="600"/>
      <c r="K205" s="464"/>
    </row>
    <row r="206" spans="2:11" x14ac:dyDescent="0.25">
      <c r="B206" s="600">
        <v>4</v>
      </c>
      <c r="C206" s="600" t="s">
        <v>13</v>
      </c>
      <c r="D206" s="600" t="s">
        <v>86</v>
      </c>
      <c r="E206" s="600" t="s">
        <v>88</v>
      </c>
      <c r="F206" s="600">
        <v>3478500</v>
      </c>
      <c r="G206" s="600">
        <v>7175000</v>
      </c>
      <c r="H206" s="600">
        <v>2</v>
      </c>
      <c r="I206" s="600"/>
      <c r="K206" s="464"/>
    </row>
    <row r="207" spans="2:11" x14ac:dyDescent="0.25">
      <c r="B207" s="600">
        <v>4</v>
      </c>
      <c r="C207" s="600" t="s">
        <v>13</v>
      </c>
      <c r="D207" s="600" t="s">
        <v>98</v>
      </c>
      <c r="E207" s="600" t="s">
        <v>470</v>
      </c>
      <c r="F207" s="600">
        <v>7100000</v>
      </c>
      <c r="G207" s="600">
        <v>7100000</v>
      </c>
      <c r="H207" s="600">
        <v>1</v>
      </c>
      <c r="I207" s="600"/>
      <c r="K207" s="464"/>
    </row>
    <row r="208" spans="2:11" x14ac:dyDescent="0.25">
      <c r="B208" s="600">
        <v>4</v>
      </c>
      <c r="C208" s="600" t="s">
        <v>13</v>
      </c>
      <c r="D208" s="600" t="s">
        <v>98</v>
      </c>
      <c r="E208" s="600" t="s">
        <v>120</v>
      </c>
      <c r="F208" s="600">
        <v>6903000</v>
      </c>
      <c r="G208" s="600">
        <v>16700000</v>
      </c>
      <c r="H208" s="600">
        <v>1</v>
      </c>
      <c r="I208" s="600"/>
      <c r="K208" s="464"/>
    </row>
    <row r="209" spans="2:11" x14ac:dyDescent="0.25">
      <c r="B209" s="600">
        <v>4</v>
      </c>
      <c r="C209" s="600" t="s">
        <v>13</v>
      </c>
      <c r="D209" s="600" t="s">
        <v>100</v>
      </c>
      <c r="E209" s="600" t="s">
        <v>298</v>
      </c>
      <c r="F209" s="600">
        <v>4709000</v>
      </c>
      <c r="G209" s="600">
        <v>52650001.305</v>
      </c>
      <c r="H209" s="600">
        <v>2</v>
      </c>
      <c r="I209" s="600"/>
      <c r="K209" s="464"/>
    </row>
    <row r="210" spans="2:11" x14ac:dyDescent="0.25">
      <c r="B210" s="600">
        <v>4</v>
      </c>
      <c r="C210" s="600" t="s">
        <v>13</v>
      </c>
      <c r="D210" s="600" t="s">
        <v>100</v>
      </c>
      <c r="E210" s="600" t="s">
        <v>365</v>
      </c>
      <c r="F210" s="600">
        <v>5398000</v>
      </c>
      <c r="G210" s="600">
        <v>33706445.5</v>
      </c>
      <c r="H210" s="600">
        <v>1</v>
      </c>
      <c r="I210" s="600"/>
      <c r="K210" s="464"/>
    </row>
    <row r="211" spans="2:11" x14ac:dyDescent="0.25">
      <c r="B211" s="600">
        <v>4</v>
      </c>
      <c r="C211" s="600" t="s">
        <v>14</v>
      </c>
      <c r="D211" s="600" t="s">
        <v>14</v>
      </c>
      <c r="E211" s="600" t="s">
        <v>366</v>
      </c>
      <c r="F211" s="600">
        <v>4501000</v>
      </c>
      <c r="G211" s="600">
        <v>56001000</v>
      </c>
      <c r="H211" s="600">
        <v>1</v>
      </c>
      <c r="I211" s="600"/>
      <c r="K211" s="464"/>
    </row>
    <row r="212" spans="2:11" x14ac:dyDescent="0.25">
      <c r="B212" s="600">
        <v>4</v>
      </c>
      <c r="C212" s="600" t="s">
        <v>14</v>
      </c>
      <c r="D212" s="600" t="s">
        <v>81</v>
      </c>
      <c r="E212" s="600" t="s">
        <v>355</v>
      </c>
      <c r="F212" s="600">
        <v>4757000</v>
      </c>
      <c r="G212" s="600">
        <v>51209863.744999997</v>
      </c>
      <c r="H212" s="600">
        <v>2</v>
      </c>
      <c r="I212" s="600"/>
      <c r="K212" s="464"/>
    </row>
    <row r="213" spans="2:11" x14ac:dyDescent="0.25">
      <c r="B213" s="600">
        <v>4</v>
      </c>
      <c r="C213" s="600" t="s">
        <v>14</v>
      </c>
      <c r="D213" s="600" t="s">
        <v>141</v>
      </c>
      <c r="E213" s="600" t="s">
        <v>121</v>
      </c>
      <c r="F213" s="600">
        <v>10650000</v>
      </c>
      <c r="G213" s="600">
        <v>10650000</v>
      </c>
      <c r="H213" s="600">
        <v>1</v>
      </c>
      <c r="I213" s="600"/>
      <c r="K213" s="464"/>
    </row>
    <row r="214" spans="2:11" x14ac:dyDescent="0.25">
      <c r="B214" s="600">
        <v>4</v>
      </c>
      <c r="C214" s="600" t="s">
        <v>14</v>
      </c>
      <c r="D214" s="600" t="s">
        <v>141</v>
      </c>
      <c r="E214" s="600" t="s">
        <v>123</v>
      </c>
      <c r="F214" s="600">
        <v>7002750</v>
      </c>
      <c r="G214" s="600">
        <v>7130000</v>
      </c>
      <c r="H214" s="600">
        <v>4</v>
      </c>
      <c r="I214" s="600"/>
      <c r="K214" s="464"/>
    </row>
    <row r="215" spans="2:11" x14ac:dyDescent="0.25">
      <c r="B215" s="600">
        <v>4</v>
      </c>
      <c r="C215" s="600" t="s">
        <v>14</v>
      </c>
      <c r="D215" s="600" t="s">
        <v>141</v>
      </c>
      <c r="E215" s="600" t="s">
        <v>152</v>
      </c>
      <c r="F215" s="600">
        <v>7659250</v>
      </c>
      <c r="G215" s="600">
        <v>7719483.333333333</v>
      </c>
      <c r="H215" s="600">
        <v>12</v>
      </c>
      <c r="I215" s="600"/>
      <c r="K215" s="464"/>
    </row>
    <row r="216" spans="2:11" x14ac:dyDescent="0.25">
      <c r="B216" s="600">
        <v>4</v>
      </c>
      <c r="C216" s="600" t="s">
        <v>66</v>
      </c>
      <c r="D216" s="600" t="s">
        <v>108</v>
      </c>
      <c r="E216" s="600" t="s">
        <v>108</v>
      </c>
      <c r="F216" s="600">
        <v>5878000</v>
      </c>
      <c r="G216" s="600">
        <v>31572419</v>
      </c>
      <c r="H216" s="600">
        <v>1</v>
      </c>
      <c r="I216" s="600"/>
      <c r="K216" s="464"/>
    </row>
    <row r="217" spans="2:11" x14ac:dyDescent="0.25">
      <c r="B217" s="600">
        <v>4</v>
      </c>
      <c r="C217" s="600" t="s">
        <v>67</v>
      </c>
      <c r="D217" s="600" t="s">
        <v>65</v>
      </c>
      <c r="E217" s="600" t="s">
        <v>466</v>
      </c>
      <c r="F217" s="600">
        <v>10650000</v>
      </c>
      <c r="G217" s="600">
        <v>10650000</v>
      </c>
      <c r="H217" s="600">
        <v>1</v>
      </c>
      <c r="I217" s="600"/>
      <c r="K217" s="464"/>
    </row>
    <row r="218" spans="2:11" x14ac:dyDescent="0.25">
      <c r="B218" s="600">
        <v>4</v>
      </c>
      <c r="C218" s="600" t="s">
        <v>67</v>
      </c>
      <c r="D218" s="600" t="s">
        <v>68</v>
      </c>
      <c r="E218" s="600" t="s">
        <v>162</v>
      </c>
      <c r="F218" s="600">
        <v>10650000</v>
      </c>
      <c r="G218" s="600">
        <v>10650000</v>
      </c>
      <c r="H218" s="600">
        <v>1</v>
      </c>
      <c r="I218" s="600"/>
      <c r="K218" s="464"/>
    </row>
    <row r="219" spans="2:11" x14ac:dyDescent="0.25">
      <c r="B219" s="600">
        <v>4</v>
      </c>
      <c r="C219" s="600" t="s">
        <v>67</v>
      </c>
      <c r="D219" s="600" t="s">
        <v>70</v>
      </c>
      <c r="E219" s="600" t="s">
        <v>71</v>
      </c>
      <c r="F219" s="600">
        <v>5494000</v>
      </c>
      <c r="G219" s="600">
        <v>29230000</v>
      </c>
      <c r="H219" s="600">
        <v>1</v>
      </c>
      <c r="I219" s="600"/>
      <c r="K219" s="464"/>
    </row>
    <row r="220" spans="2:11" x14ac:dyDescent="0.25">
      <c r="B220" s="600">
        <v>4</v>
      </c>
      <c r="C220" s="600" t="s">
        <v>67</v>
      </c>
      <c r="D220" s="600" t="s">
        <v>70</v>
      </c>
      <c r="E220" s="600" t="s">
        <v>407</v>
      </c>
      <c r="F220" s="600">
        <v>7100000</v>
      </c>
      <c r="G220" s="600">
        <v>7100000</v>
      </c>
      <c r="H220" s="600">
        <v>1</v>
      </c>
      <c r="I220" s="600"/>
      <c r="K220" s="464"/>
    </row>
    <row r="221" spans="2:11" x14ac:dyDescent="0.25">
      <c r="B221" s="600">
        <v>4</v>
      </c>
      <c r="C221" s="600" t="s">
        <v>138</v>
      </c>
      <c r="D221" s="600" t="s">
        <v>142</v>
      </c>
      <c r="E221" s="600" t="s">
        <v>157</v>
      </c>
      <c r="F221" s="600">
        <v>8104777.777777778</v>
      </c>
      <c r="G221" s="600">
        <v>10203228.52</v>
      </c>
      <c r="H221" s="600">
        <v>9</v>
      </c>
      <c r="I221" s="600"/>
      <c r="K221" s="464"/>
    </row>
    <row r="222" spans="2:11" x14ac:dyDescent="0.25">
      <c r="B222" s="600">
        <v>4</v>
      </c>
      <c r="C222" s="600" t="s">
        <v>138</v>
      </c>
      <c r="D222" s="600" t="s">
        <v>142</v>
      </c>
      <c r="E222" s="600" t="s">
        <v>140</v>
      </c>
      <c r="F222" s="600">
        <v>7100000</v>
      </c>
      <c r="G222" s="600">
        <v>7100000</v>
      </c>
      <c r="H222" s="600">
        <v>2</v>
      </c>
      <c r="I222" s="600"/>
      <c r="K222" s="464"/>
    </row>
    <row r="223" spans="2:11" x14ac:dyDescent="0.25">
      <c r="B223" s="600">
        <v>4</v>
      </c>
      <c r="C223" s="600" t="s">
        <v>138</v>
      </c>
      <c r="D223" s="600" t="s">
        <v>142</v>
      </c>
      <c r="E223" s="600" t="s">
        <v>72</v>
      </c>
      <c r="F223" s="600">
        <v>8272500</v>
      </c>
      <c r="G223" s="600">
        <v>8323333.333333334</v>
      </c>
      <c r="H223" s="600">
        <v>6</v>
      </c>
      <c r="I223" s="600"/>
      <c r="K223" s="464"/>
    </row>
    <row r="224" spans="2:11" x14ac:dyDescent="0.25">
      <c r="B224" s="600">
        <v>4</v>
      </c>
      <c r="C224" s="600" t="s">
        <v>138</v>
      </c>
      <c r="D224" s="600" t="s">
        <v>142</v>
      </c>
      <c r="E224" s="600" t="s">
        <v>101</v>
      </c>
      <c r="F224" s="600">
        <v>7085000</v>
      </c>
      <c r="G224" s="600">
        <v>7160000</v>
      </c>
      <c r="H224" s="600">
        <v>2</v>
      </c>
      <c r="I224" s="600"/>
      <c r="K224" s="464"/>
    </row>
    <row r="225" spans="2:11" x14ac:dyDescent="0.25">
      <c r="B225" s="600">
        <v>4</v>
      </c>
      <c r="C225" s="600" t="s">
        <v>138</v>
      </c>
      <c r="D225" s="600" t="s">
        <v>142</v>
      </c>
      <c r="E225" s="600" t="s">
        <v>73</v>
      </c>
      <c r="F225" s="600">
        <v>7770000</v>
      </c>
      <c r="G225" s="600">
        <v>9210000</v>
      </c>
      <c r="H225" s="600">
        <v>5</v>
      </c>
      <c r="I225" s="600"/>
      <c r="K225" s="464"/>
    </row>
    <row r="226" spans="2:11" x14ac:dyDescent="0.25">
      <c r="B226" s="600">
        <v>4</v>
      </c>
      <c r="C226" s="600" t="s">
        <v>138</v>
      </c>
      <c r="D226" s="600" t="s">
        <v>142</v>
      </c>
      <c r="E226" s="600" t="s">
        <v>168</v>
      </c>
      <c r="F226" s="600">
        <v>6941750</v>
      </c>
      <c r="G226" s="600">
        <v>15708250</v>
      </c>
      <c r="H226" s="600">
        <v>4</v>
      </c>
      <c r="I226" s="600"/>
      <c r="K226" s="464"/>
    </row>
    <row r="227" spans="2:11" x14ac:dyDescent="0.25">
      <c r="B227" s="600">
        <v>4</v>
      </c>
      <c r="C227" s="600" t="s">
        <v>138</v>
      </c>
      <c r="D227" s="600" t="s">
        <v>74</v>
      </c>
      <c r="E227" s="600" t="s">
        <v>74</v>
      </c>
      <c r="F227" s="600">
        <v>7063600</v>
      </c>
      <c r="G227" s="600">
        <v>8594000</v>
      </c>
      <c r="H227" s="600">
        <v>5</v>
      </c>
      <c r="I227" s="600"/>
      <c r="K227" s="464"/>
    </row>
    <row r="228" spans="2:11" x14ac:dyDescent="0.25">
      <c r="B228" s="600">
        <v>4</v>
      </c>
      <c r="C228" s="600" t="s">
        <v>138</v>
      </c>
      <c r="D228" s="600" t="s">
        <v>74</v>
      </c>
      <c r="E228" s="600" t="s">
        <v>158</v>
      </c>
      <c r="F228" s="600">
        <v>7071250</v>
      </c>
      <c r="G228" s="600">
        <v>7160000</v>
      </c>
      <c r="H228" s="600">
        <v>4</v>
      </c>
      <c r="I228" s="600"/>
      <c r="K228" s="464"/>
    </row>
    <row r="229" spans="2:11" x14ac:dyDescent="0.25">
      <c r="B229" s="600">
        <v>4</v>
      </c>
      <c r="C229" s="600" t="s">
        <v>138</v>
      </c>
      <c r="D229" s="600" t="s">
        <v>74</v>
      </c>
      <c r="E229" s="600" t="s">
        <v>334</v>
      </c>
      <c r="F229" s="600">
        <v>6640000</v>
      </c>
      <c r="G229" s="600">
        <v>10801666.666666666</v>
      </c>
      <c r="H229" s="600">
        <v>3</v>
      </c>
      <c r="I229" s="600"/>
      <c r="K229" s="464"/>
    </row>
    <row r="230" spans="2:11" x14ac:dyDescent="0.25">
      <c r="B230" s="600">
        <v>4</v>
      </c>
      <c r="C230" s="600" t="s">
        <v>138</v>
      </c>
      <c r="D230" s="600" t="s">
        <v>93</v>
      </c>
      <c r="E230" s="600" t="s">
        <v>94</v>
      </c>
      <c r="F230" s="600">
        <v>7100000</v>
      </c>
      <c r="G230" s="600">
        <v>7100000</v>
      </c>
      <c r="H230" s="600">
        <v>1</v>
      </c>
      <c r="I230" s="600"/>
      <c r="K230" s="464"/>
    </row>
    <row r="231" spans="2:11" x14ac:dyDescent="0.25">
      <c r="B231" s="600">
        <v>4</v>
      </c>
      <c r="C231" s="600" t="s">
        <v>138</v>
      </c>
      <c r="D231" s="600" t="s">
        <v>143</v>
      </c>
      <c r="E231" s="600" t="s">
        <v>131</v>
      </c>
      <c r="F231" s="600">
        <v>7093750</v>
      </c>
      <c r="G231" s="600">
        <v>8437500</v>
      </c>
      <c r="H231" s="600">
        <v>4</v>
      </c>
      <c r="I231" s="600"/>
      <c r="K231" s="464"/>
    </row>
    <row r="232" spans="2:11" x14ac:dyDescent="0.25">
      <c r="B232" s="600">
        <v>4</v>
      </c>
      <c r="C232" s="600" t="s">
        <v>138</v>
      </c>
      <c r="D232" s="600" t="s">
        <v>143</v>
      </c>
      <c r="E232" s="600" t="s">
        <v>159</v>
      </c>
      <c r="F232" s="600">
        <v>8875000</v>
      </c>
      <c r="G232" s="600">
        <v>8875000</v>
      </c>
      <c r="H232" s="600">
        <v>2</v>
      </c>
      <c r="I232" s="600"/>
      <c r="K232" s="464"/>
    </row>
    <row r="233" spans="2:11" x14ac:dyDescent="0.25">
      <c r="B233" s="600">
        <v>4</v>
      </c>
      <c r="C233" s="600" t="s">
        <v>138</v>
      </c>
      <c r="D233" s="600" t="s">
        <v>143</v>
      </c>
      <c r="E233" s="600" t="s">
        <v>149</v>
      </c>
      <c r="F233" s="600">
        <v>7100000</v>
      </c>
      <c r="G233" s="600">
        <v>7100000</v>
      </c>
      <c r="H233" s="600">
        <v>2</v>
      </c>
      <c r="I233" s="600"/>
      <c r="K233" s="464"/>
    </row>
    <row r="234" spans="2:11" x14ac:dyDescent="0.25">
      <c r="B234" s="600">
        <v>26</v>
      </c>
      <c r="C234" s="600" t="s">
        <v>135</v>
      </c>
      <c r="D234" s="600" t="s">
        <v>77</v>
      </c>
      <c r="E234" s="600" t="s">
        <v>253</v>
      </c>
      <c r="F234" s="600">
        <v>5494000</v>
      </c>
      <c r="G234" s="600">
        <v>36348268.450000003</v>
      </c>
      <c r="H234" s="600">
        <v>1</v>
      </c>
      <c r="I234" s="600"/>
      <c r="K234" s="464"/>
    </row>
    <row r="235" spans="2:11" x14ac:dyDescent="0.25">
      <c r="B235" s="600">
        <v>27</v>
      </c>
      <c r="C235" s="600" t="s">
        <v>135</v>
      </c>
      <c r="D235" s="600" t="s">
        <v>135</v>
      </c>
      <c r="E235" s="600" t="s">
        <v>76</v>
      </c>
      <c r="F235" s="600">
        <v>6583000</v>
      </c>
      <c r="G235" s="600">
        <v>22182000</v>
      </c>
      <c r="H235" s="600">
        <v>1</v>
      </c>
      <c r="I235" s="600"/>
      <c r="K235" s="464"/>
    </row>
    <row r="236" spans="2:11" x14ac:dyDescent="0.25">
      <c r="B236" s="600">
        <v>27</v>
      </c>
      <c r="C236" s="600" t="s">
        <v>135</v>
      </c>
      <c r="D236" s="600" t="s">
        <v>135</v>
      </c>
      <c r="E236" s="600" t="s">
        <v>467</v>
      </c>
      <c r="F236" s="600">
        <v>6455000</v>
      </c>
      <c r="G236" s="600">
        <v>40384000</v>
      </c>
      <c r="H236" s="600">
        <v>1</v>
      </c>
      <c r="I236" s="600"/>
      <c r="K236" s="464"/>
    </row>
    <row r="237" spans="2:11" x14ac:dyDescent="0.25">
      <c r="B237" s="600">
        <v>27</v>
      </c>
      <c r="C237" s="600" t="s">
        <v>135</v>
      </c>
      <c r="D237" s="600" t="s">
        <v>77</v>
      </c>
      <c r="E237" s="600" t="s">
        <v>421</v>
      </c>
      <c r="F237" s="600">
        <v>4597000</v>
      </c>
      <c r="G237" s="600">
        <v>58580000</v>
      </c>
      <c r="H237" s="600">
        <v>1</v>
      </c>
      <c r="I237" s="600"/>
      <c r="K237" s="464"/>
    </row>
    <row r="238" spans="2:11" x14ac:dyDescent="0.25">
      <c r="B238" s="600">
        <v>27</v>
      </c>
      <c r="C238" s="600" t="s">
        <v>135</v>
      </c>
      <c r="D238" s="600" t="s">
        <v>102</v>
      </c>
      <c r="E238" s="600" t="s">
        <v>477</v>
      </c>
      <c r="F238" s="600">
        <v>5462000</v>
      </c>
      <c r="G238" s="600">
        <v>44008000</v>
      </c>
      <c r="H238" s="600">
        <v>1</v>
      </c>
      <c r="I238" s="600"/>
      <c r="K238" s="464"/>
    </row>
    <row r="239" spans="2:11" x14ac:dyDescent="0.25">
      <c r="B239" s="600">
        <v>27</v>
      </c>
      <c r="C239" s="600" t="s">
        <v>135</v>
      </c>
      <c r="D239" s="600" t="s">
        <v>102</v>
      </c>
      <c r="E239" s="600" t="s">
        <v>437</v>
      </c>
      <c r="F239" s="600">
        <v>5686000</v>
      </c>
      <c r="G239" s="600">
        <v>43563000</v>
      </c>
      <c r="H239" s="600">
        <v>1</v>
      </c>
      <c r="I239" s="600"/>
      <c r="K239" s="464"/>
    </row>
    <row r="240" spans="2:11" x14ac:dyDescent="0.25">
      <c r="B240" s="600">
        <v>27</v>
      </c>
      <c r="C240" s="600" t="s">
        <v>135</v>
      </c>
      <c r="D240" s="600" t="s">
        <v>102</v>
      </c>
      <c r="E240" s="600" t="s">
        <v>488</v>
      </c>
      <c r="F240" s="600">
        <v>4661000</v>
      </c>
      <c r="G240" s="600">
        <v>54503000</v>
      </c>
      <c r="H240" s="600">
        <v>1</v>
      </c>
      <c r="I240" s="600"/>
      <c r="K240" s="464"/>
    </row>
    <row r="241" spans="2:11" x14ac:dyDescent="0.25">
      <c r="B241" s="600">
        <v>27</v>
      </c>
      <c r="C241" s="600" t="s">
        <v>135</v>
      </c>
      <c r="D241" s="600" t="s">
        <v>333</v>
      </c>
      <c r="E241" s="600" t="s">
        <v>434</v>
      </c>
      <c r="F241" s="600">
        <v>5414000</v>
      </c>
      <c r="G241" s="600">
        <v>43568000</v>
      </c>
      <c r="H241" s="600">
        <v>2</v>
      </c>
      <c r="I241" s="600"/>
      <c r="K241" s="464"/>
    </row>
    <row r="242" spans="2:11" x14ac:dyDescent="0.25">
      <c r="B242" s="600">
        <v>27</v>
      </c>
      <c r="C242" s="600" t="s">
        <v>135</v>
      </c>
      <c r="D242" s="600" t="s">
        <v>333</v>
      </c>
      <c r="E242" s="600" t="s">
        <v>414</v>
      </c>
      <c r="F242" s="600">
        <v>5109000</v>
      </c>
      <c r="G242" s="600">
        <v>49355000</v>
      </c>
      <c r="H242" s="600">
        <v>1</v>
      </c>
      <c r="I242" s="600"/>
      <c r="K242" s="464"/>
    </row>
    <row r="243" spans="2:11" x14ac:dyDescent="0.25">
      <c r="B243" s="600">
        <v>27</v>
      </c>
      <c r="C243" s="600" t="s">
        <v>135</v>
      </c>
      <c r="D243" s="600" t="s">
        <v>408</v>
      </c>
      <c r="E243" s="600" t="s">
        <v>409</v>
      </c>
      <c r="F243" s="600">
        <v>5141000</v>
      </c>
      <c r="G243" s="600">
        <v>60544000</v>
      </c>
      <c r="H243" s="600">
        <v>1</v>
      </c>
      <c r="I243" s="600"/>
      <c r="K243" s="464"/>
    </row>
    <row r="244" spans="2:11" x14ac:dyDescent="0.25">
      <c r="B244" s="600">
        <v>27</v>
      </c>
      <c r="C244" s="600" t="s">
        <v>135</v>
      </c>
      <c r="D244" s="600" t="s">
        <v>468</v>
      </c>
      <c r="E244" s="600" t="s">
        <v>498</v>
      </c>
      <c r="F244" s="600">
        <v>5366000</v>
      </c>
      <c r="G244" s="600">
        <v>55032000</v>
      </c>
      <c r="H244" s="600">
        <v>2</v>
      </c>
      <c r="I244" s="600"/>
      <c r="K244" s="464"/>
    </row>
    <row r="245" spans="2:11" x14ac:dyDescent="0.25">
      <c r="B245" s="600">
        <v>27</v>
      </c>
      <c r="C245" s="600" t="s">
        <v>12</v>
      </c>
      <c r="D245" s="600" t="s">
        <v>12</v>
      </c>
      <c r="E245" s="600" t="s">
        <v>95</v>
      </c>
      <c r="F245" s="600">
        <v>5846000</v>
      </c>
      <c r="G245" s="600">
        <v>39348000</v>
      </c>
      <c r="H245" s="600">
        <v>1</v>
      </c>
      <c r="I245" s="600"/>
      <c r="K245" s="464"/>
    </row>
    <row r="246" spans="2:11" x14ac:dyDescent="0.25">
      <c r="B246" s="600">
        <v>27</v>
      </c>
      <c r="C246" s="600" t="s">
        <v>12</v>
      </c>
      <c r="D246" s="600" t="s">
        <v>12</v>
      </c>
      <c r="E246" s="600" t="s">
        <v>81</v>
      </c>
      <c r="F246" s="600">
        <v>5013000</v>
      </c>
      <c r="G246" s="600">
        <v>57057000</v>
      </c>
      <c r="H246" s="600">
        <v>1</v>
      </c>
      <c r="I246" s="600"/>
      <c r="K246" s="464"/>
    </row>
    <row r="247" spans="2:11" x14ac:dyDescent="0.25">
      <c r="B247" s="600">
        <v>27</v>
      </c>
      <c r="C247" s="600" t="s">
        <v>12</v>
      </c>
      <c r="D247" s="600" t="s">
        <v>137</v>
      </c>
      <c r="E247" s="600" t="s">
        <v>323</v>
      </c>
      <c r="F247" s="600">
        <v>6519000</v>
      </c>
      <c r="G247" s="600">
        <v>21496000</v>
      </c>
      <c r="H247" s="600">
        <v>1</v>
      </c>
      <c r="I247" s="600"/>
      <c r="K247" s="464"/>
    </row>
    <row r="248" spans="2:11" x14ac:dyDescent="0.25">
      <c r="B248" s="600">
        <v>27</v>
      </c>
      <c r="C248" s="600" t="s">
        <v>12</v>
      </c>
      <c r="D248" s="600" t="s">
        <v>105</v>
      </c>
      <c r="E248" s="600" t="s">
        <v>129</v>
      </c>
      <c r="F248" s="600">
        <v>5494000</v>
      </c>
      <c r="G248" s="600">
        <v>36988000</v>
      </c>
      <c r="H248" s="600">
        <v>1</v>
      </c>
      <c r="I248" s="600"/>
      <c r="K248" s="464"/>
    </row>
    <row r="249" spans="2:11" x14ac:dyDescent="0.25">
      <c r="B249" s="600">
        <v>27</v>
      </c>
      <c r="C249" s="600" t="s">
        <v>12</v>
      </c>
      <c r="D249" s="600" t="s">
        <v>105</v>
      </c>
      <c r="E249" s="600" t="s">
        <v>146</v>
      </c>
      <c r="F249" s="600">
        <v>7050000</v>
      </c>
      <c r="G249" s="600">
        <v>19465000</v>
      </c>
      <c r="H249" s="600">
        <v>1</v>
      </c>
      <c r="I249" s="600"/>
      <c r="K249" s="464"/>
    </row>
    <row r="250" spans="2:11" x14ac:dyDescent="0.25">
      <c r="B250" s="600">
        <v>27</v>
      </c>
      <c r="C250" s="600" t="s">
        <v>12</v>
      </c>
      <c r="D250" s="600" t="s">
        <v>455</v>
      </c>
      <c r="E250" s="600" t="s">
        <v>455</v>
      </c>
      <c r="F250" s="600">
        <v>4565000</v>
      </c>
      <c r="G250" s="600">
        <v>37992000</v>
      </c>
      <c r="H250" s="600">
        <v>1</v>
      </c>
      <c r="I250" s="600"/>
      <c r="K250" s="464"/>
    </row>
    <row r="251" spans="2:11" x14ac:dyDescent="0.25">
      <c r="B251" s="600">
        <v>27</v>
      </c>
      <c r="C251" s="600" t="s">
        <v>13</v>
      </c>
      <c r="D251" s="600" t="s">
        <v>13</v>
      </c>
      <c r="E251" s="600" t="s">
        <v>404</v>
      </c>
      <c r="F251" s="600">
        <v>6294500</v>
      </c>
      <c r="G251" s="600">
        <v>40001000</v>
      </c>
      <c r="H251" s="600">
        <v>2</v>
      </c>
      <c r="I251" s="600"/>
      <c r="K251" s="464"/>
    </row>
    <row r="252" spans="2:11" x14ac:dyDescent="0.25">
      <c r="B252" s="600">
        <v>27</v>
      </c>
      <c r="C252" s="600" t="s">
        <v>13</v>
      </c>
      <c r="D252" s="600" t="s">
        <v>401</v>
      </c>
      <c r="E252" s="600" t="s">
        <v>85</v>
      </c>
      <c r="F252" s="600">
        <v>7035000</v>
      </c>
      <c r="G252" s="600">
        <v>19459000</v>
      </c>
      <c r="H252" s="600">
        <v>1</v>
      </c>
      <c r="I252" s="600"/>
      <c r="K252" s="464"/>
    </row>
    <row r="253" spans="2:11" x14ac:dyDescent="0.25">
      <c r="B253" s="600">
        <v>27</v>
      </c>
      <c r="C253" s="600" t="s">
        <v>13</v>
      </c>
      <c r="D253" s="600" t="s">
        <v>275</v>
      </c>
      <c r="E253" s="600" t="s">
        <v>381</v>
      </c>
      <c r="F253" s="600">
        <v>4661000</v>
      </c>
      <c r="G253" s="600">
        <v>43155750</v>
      </c>
      <c r="H253" s="600">
        <v>4</v>
      </c>
      <c r="I253" s="600"/>
      <c r="K253" s="464"/>
    </row>
    <row r="254" spans="2:11" x14ac:dyDescent="0.25">
      <c r="B254" s="600">
        <v>27</v>
      </c>
      <c r="C254" s="600" t="s">
        <v>13</v>
      </c>
      <c r="D254" s="600" t="s">
        <v>99</v>
      </c>
      <c r="E254" s="600" t="s">
        <v>81</v>
      </c>
      <c r="F254" s="600">
        <v>5109000</v>
      </c>
      <c r="G254" s="600">
        <v>44290000</v>
      </c>
      <c r="H254" s="600">
        <v>1</v>
      </c>
      <c r="I254" s="600"/>
      <c r="K254" s="464"/>
    </row>
    <row r="255" spans="2:11" x14ac:dyDescent="0.25">
      <c r="B255" s="600">
        <v>27</v>
      </c>
      <c r="C255" s="600" t="s">
        <v>14</v>
      </c>
      <c r="D255" s="600" t="s">
        <v>499</v>
      </c>
      <c r="E255" s="600" t="s">
        <v>490</v>
      </c>
      <c r="F255" s="600">
        <v>4661000</v>
      </c>
      <c r="G255" s="600">
        <v>52465000</v>
      </c>
      <c r="H255" s="600">
        <v>1</v>
      </c>
      <c r="I255" s="600"/>
      <c r="K255" s="464"/>
    </row>
    <row r="256" spans="2:11" x14ac:dyDescent="0.25">
      <c r="B256" s="600">
        <v>27</v>
      </c>
      <c r="C256" s="600" t="s">
        <v>14</v>
      </c>
      <c r="D256" s="600" t="s">
        <v>500</v>
      </c>
      <c r="E256" s="600" t="s">
        <v>501</v>
      </c>
      <c r="F256" s="600">
        <v>4885000</v>
      </c>
      <c r="G256" s="600">
        <v>44182000</v>
      </c>
      <c r="H256" s="600">
        <v>1</v>
      </c>
      <c r="I256" s="600"/>
      <c r="K256" s="464"/>
    </row>
    <row r="257" spans="2:11" x14ac:dyDescent="0.25">
      <c r="B257" s="600">
        <v>27</v>
      </c>
      <c r="C257" s="600" t="s">
        <v>14</v>
      </c>
      <c r="D257" s="600" t="s">
        <v>500</v>
      </c>
      <c r="E257" s="600" t="s">
        <v>502</v>
      </c>
      <c r="F257" s="600">
        <v>6615000</v>
      </c>
      <c r="G257" s="600">
        <v>21173000</v>
      </c>
      <c r="H257" s="600">
        <v>1</v>
      </c>
      <c r="I257" s="600"/>
      <c r="K257" s="464"/>
    </row>
    <row r="258" spans="2:11" x14ac:dyDescent="0.25">
      <c r="B258" s="600">
        <v>27</v>
      </c>
      <c r="C258" s="600" t="s">
        <v>67</v>
      </c>
      <c r="D258" s="600" t="s">
        <v>67</v>
      </c>
      <c r="E258" s="600" t="s">
        <v>67</v>
      </c>
      <c r="F258" s="600">
        <v>6102000</v>
      </c>
      <c r="G258" s="600">
        <v>28801000</v>
      </c>
      <c r="H258" s="600">
        <v>1</v>
      </c>
      <c r="I258" s="600"/>
      <c r="K258" s="464"/>
    </row>
    <row r="259" spans="2:11" x14ac:dyDescent="0.25">
      <c r="B259" s="600">
        <v>32</v>
      </c>
      <c r="C259" s="600" t="s">
        <v>135</v>
      </c>
      <c r="D259" s="600" t="s">
        <v>115</v>
      </c>
      <c r="E259" s="600" t="s">
        <v>85</v>
      </c>
      <c r="F259" s="600">
        <v>7060000</v>
      </c>
      <c r="G259" s="600">
        <v>9165233.1600000001</v>
      </c>
      <c r="H259" s="600">
        <v>1</v>
      </c>
      <c r="I259" s="600"/>
      <c r="K259" s="464"/>
    </row>
    <row r="260" spans="2:11" x14ac:dyDescent="0.25">
      <c r="B260" s="600">
        <v>32</v>
      </c>
      <c r="C260" s="600" t="s">
        <v>135</v>
      </c>
      <c r="D260" s="600" t="s">
        <v>115</v>
      </c>
      <c r="E260" s="600" t="s">
        <v>413</v>
      </c>
      <c r="F260" s="600">
        <v>7075000</v>
      </c>
      <c r="G260" s="600">
        <v>9902199.2100000009</v>
      </c>
      <c r="H260" s="600">
        <v>1</v>
      </c>
      <c r="I260" s="600"/>
      <c r="K260" s="464"/>
    </row>
    <row r="261" spans="2:11" x14ac:dyDescent="0.25">
      <c r="B261" s="600">
        <v>32</v>
      </c>
      <c r="C261" s="600" t="s">
        <v>135</v>
      </c>
      <c r="D261" s="600" t="s">
        <v>115</v>
      </c>
      <c r="E261" s="600" t="s">
        <v>81</v>
      </c>
      <c r="F261" s="600">
        <v>7055000</v>
      </c>
      <c r="G261" s="600">
        <v>12808243.984999999</v>
      </c>
      <c r="H261" s="600">
        <v>2</v>
      </c>
      <c r="I261" s="600"/>
      <c r="K261" s="464"/>
    </row>
    <row r="262" spans="2:11" x14ac:dyDescent="0.25">
      <c r="B262" s="600">
        <v>32</v>
      </c>
      <c r="C262" s="600" t="s">
        <v>135</v>
      </c>
      <c r="D262" s="600" t="s">
        <v>115</v>
      </c>
      <c r="E262" s="600" t="s">
        <v>503</v>
      </c>
      <c r="F262" s="600">
        <v>6775000</v>
      </c>
      <c r="G262" s="600">
        <v>12827120.529999999</v>
      </c>
      <c r="H262" s="600">
        <v>2</v>
      </c>
      <c r="I262" s="600"/>
      <c r="K262" s="464"/>
    </row>
    <row r="263" spans="2:11" x14ac:dyDescent="0.25">
      <c r="B263" s="600">
        <v>32</v>
      </c>
      <c r="C263" s="600" t="s">
        <v>135</v>
      </c>
      <c r="D263" s="600" t="s">
        <v>139</v>
      </c>
      <c r="E263" s="600" t="s">
        <v>132</v>
      </c>
      <c r="F263" s="600">
        <v>7035000</v>
      </c>
      <c r="G263" s="600">
        <v>12565546.49</v>
      </c>
      <c r="H263" s="600">
        <v>1</v>
      </c>
      <c r="I263" s="600"/>
      <c r="K263" s="464"/>
    </row>
    <row r="264" spans="2:11" x14ac:dyDescent="0.25">
      <c r="B264" s="600">
        <v>32</v>
      </c>
      <c r="C264" s="600" t="s">
        <v>135</v>
      </c>
      <c r="D264" s="600" t="s">
        <v>136</v>
      </c>
      <c r="E264" s="600" t="s">
        <v>439</v>
      </c>
      <c r="F264" s="600">
        <v>7075000</v>
      </c>
      <c r="G264" s="600">
        <v>8232293.8733333331</v>
      </c>
      <c r="H264" s="600">
        <v>3</v>
      </c>
      <c r="I264" s="600"/>
      <c r="K264" s="464"/>
    </row>
    <row r="265" spans="2:11" x14ac:dyDescent="0.25">
      <c r="B265" s="600">
        <v>32</v>
      </c>
      <c r="C265" s="600" t="s">
        <v>135</v>
      </c>
      <c r="D265" s="600" t="s">
        <v>136</v>
      </c>
      <c r="E265" s="600" t="s">
        <v>362</v>
      </c>
      <c r="F265" s="600">
        <v>7100000</v>
      </c>
      <c r="G265" s="600">
        <v>8286912.9749999996</v>
      </c>
      <c r="H265" s="600">
        <v>2</v>
      </c>
      <c r="I265" s="600"/>
      <c r="K265" s="464"/>
    </row>
    <row r="266" spans="2:11" x14ac:dyDescent="0.25">
      <c r="B266" s="600">
        <v>32</v>
      </c>
      <c r="C266" s="600" t="s">
        <v>135</v>
      </c>
      <c r="D266" s="600" t="s">
        <v>124</v>
      </c>
      <c r="E266" s="600" t="s">
        <v>476</v>
      </c>
      <c r="F266" s="600">
        <v>10650000</v>
      </c>
      <c r="G266" s="600">
        <v>11326866.33</v>
      </c>
      <c r="H266" s="600">
        <v>1</v>
      </c>
      <c r="I266" s="600"/>
      <c r="K266" s="464"/>
    </row>
    <row r="267" spans="2:11" x14ac:dyDescent="0.25">
      <c r="B267" s="600">
        <v>32</v>
      </c>
      <c r="C267" s="600" t="s">
        <v>135</v>
      </c>
      <c r="D267" s="600" t="s">
        <v>125</v>
      </c>
      <c r="E267" s="600" t="s">
        <v>440</v>
      </c>
      <c r="F267" s="600">
        <v>10650000</v>
      </c>
      <c r="G267" s="600">
        <v>10747584.380000001</v>
      </c>
      <c r="H267" s="600">
        <v>1</v>
      </c>
      <c r="I267" s="600"/>
      <c r="K267" s="464"/>
    </row>
    <row r="268" spans="2:11" x14ac:dyDescent="0.25">
      <c r="B268" s="600">
        <v>32</v>
      </c>
      <c r="C268" s="600" t="s">
        <v>135</v>
      </c>
      <c r="D268" s="600" t="s">
        <v>125</v>
      </c>
      <c r="E268" s="600" t="s">
        <v>465</v>
      </c>
      <c r="F268" s="600">
        <v>8860000</v>
      </c>
      <c r="G268" s="600">
        <v>11426820.18</v>
      </c>
      <c r="H268" s="600">
        <v>2</v>
      </c>
      <c r="I268" s="600"/>
      <c r="K268" s="464"/>
    </row>
    <row r="269" spans="2:11" x14ac:dyDescent="0.25">
      <c r="B269" s="600">
        <v>32</v>
      </c>
      <c r="C269" s="600" t="s">
        <v>135</v>
      </c>
      <c r="D269" s="600" t="s">
        <v>125</v>
      </c>
      <c r="E269" s="600" t="s">
        <v>393</v>
      </c>
      <c r="F269" s="600">
        <v>7090000</v>
      </c>
      <c r="G269" s="600">
        <v>14194277.720000001</v>
      </c>
      <c r="H269" s="600">
        <v>1</v>
      </c>
      <c r="I269" s="600"/>
      <c r="K269" s="464"/>
    </row>
    <row r="270" spans="2:11" x14ac:dyDescent="0.25">
      <c r="B270" s="600">
        <v>32</v>
      </c>
      <c r="C270" s="600" t="s">
        <v>135</v>
      </c>
      <c r="D270" s="600" t="s">
        <v>144</v>
      </c>
      <c r="E270" s="600" t="s">
        <v>103</v>
      </c>
      <c r="F270" s="600">
        <v>6946000</v>
      </c>
      <c r="G270" s="600">
        <v>7172769.1799999997</v>
      </c>
      <c r="H270" s="600">
        <v>1</v>
      </c>
      <c r="I270" s="600"/>
      <c r="K270" s="464"/>
    </row>
    <row r="271" spans="2:11" x14ac:dyDescent="0.25">
      <c r="B271" s="600">
        <v>32</v>
      </c>
      <c r="C271" s="600" t="s">
        <v>135</v>
      </c>
      <c r="D271" s="600" t="s">
        <v>317</v>
      </c>
      <c r="E271" s="600" t="s">
        <v>87</v>
      </c>
      <c r="F271" s="600">
        <v>7075000</v>
      </c>
      <c r="G271" s="600">
        <v>9181182.25</v>
      </c>
      <c r="H271" s="600">
        <v>1</v>
      </c>
      <c r="I271" s="600"/>
      <c r="K271" s="464"/>
    </row>
    <row r="272" spans="2:11" x14ac:dyDescent="0.25">
      <c r="B272" s="600">
        <v>32</v>
      </c>
      <c r="C272" s="600" t="s">
        <v>12</v>
      </c>
      <c r="D272" s="600" t="s">
        <v>137</v>
      </c>
      <c r="E272" s="600" t="s">
        <v>137</v>
      </c>
      <c r="F272" s="600">
        <v>7050000</v>
      </c>
      <c r="G272" s="600">
        <v>10209752.6</v>
      </c>
      <c r="H272" s="600">
        <v>1</v>
      </c>
      <c r="I272" s="600"/>
      <c r="K272" s="464"/>
    </row>
    <row r="273" spans="2:11" x14ac:dyDescent="0.25">
      <c r="B273" s="600">
        <v>32</v>
      </c>
      <c r="C273" s="600" t="s">
        <v>12</v>
      </c>
      <c r="D273" s="600" t="s">
        <v>137</v>
      </c>
      <c r="E273" s="600" t="s">
        <v>415</v>
      </c>
      <c r="F273" s="600">
        <v>7080000</v>
      </c>
      <c r="G273" s="600">
        <v>7350395.3799999999</v>
      </c>
      <c r="H273" s="600">
        <v>1</v>
      </c>
      <c r="I273" s="600"/>
      <c r="K273" s="464"/>
    </row>
    <row r="274" spans="2:11" x14ac:dyDescent="0.25">
      <c r="B274" s="600">
        <v>32</v>
      </c>
      <c r="C274" s="600" t="s">
        <v>12</v>
      </c>
      <c r="D274" s="600" t="s">
        <v>137</v>
      </c>
      <c r="E274" s="600" t="s">
        <v>374</v>
      </c>
      <c r="F274" s="600">
        <v>10650000</v>
      </c>
      <c r="G274" s="600">
        <v>10970295</v>
      </c>
      <c r="H274" s="600">
        <v>1</v>
      </c>
      <c r="I274" s="600"/>
      <c r="K274" s="464"/>
    </row>
    <row r="275" spans="2:11" x14ac:dyDescent="0.25">
      <c r="B275" s="600">
        <v>32</v>
      </c>
      <c r="C275" s="600" t="s">
        <v>12</v>
      </c>
      <c r="D275" s="600" t="s">
        <v>137</v>
      </c>
      <c r="E275" s="600" t="s">
        <v>81</v>
      </c>
      <c r="F275" s="600">
        <v>7045000</v>
      </c>
      <c r="G275" s="600">
        <v>9376115.5299999993</v>
      </c>
      <c r="H275" s="600">
        <v>1</v>
      </c>
      <c r="I275" s="600"/>
      <c r="K275" s="464"/>
    </row>
    <row r="276" spans="2:11" x14ac:dyDescent="0.25">
      <c r="B276" s="600">
        <v>32</v>
      </c>
      <c r="C276" s="600" t="s">
        <v>12</v>
      </c>
      <c r="D276" s="600" t="s">
        <v>137</v>
      </c>
      <c r="E276" s="600" t="s">
        <v>363</v>
      </c>
      <c r="F276" s="600">
        <v>7100000</v>
      </c>
      <c r="G276" s="600">
        <v>9946911.5</v>
      </c>
      <c r="H276" s="600">
        <v>1</v>
      </c>
      <c r="I276" s="600"/>
      <c r="K276" s="464"/>
    </row>
    <row r="277" spans="2:11" x14ac:dyDescent="0.25">
      <c r="B277" s="600">
        <v>32</v>
      </c>
      <c r="C277" s="600" t="s">
        <v>12</v>
      </c>
      <c r="D277" s="600" t="s">
        <v>137</v>
      </c>
      <c r="E277" s="600" t="s">
        <v>419</v>
      </c>
      <c r="F277" s="600">
        <v>7100000</v>
      </c>
      <c r="G277" s="600">
        <v>9428047.4700000007</v>
      </c>
      <c r="H277" s="600">
        <v>1</v>
      </c>
      <c r="I277" s="600"/>
      <c r="K277" s="464"/>
    </row>
    <row r="278" spans="2:11" x14ac:dyDescent="0.25">
      <c r="B278" s="600">
        <v>32</v>
      </c>
      <c r="C278" s="600" t="s">
        <v>12</v>
      </c>
      <c r="D278" s="600" t="s">
        <v>105</v>
      </c>
      <c r="E278" s="600" t="s">
        <v>127</v>
      </c>
      <c r="F278" s="600">
        <v>7072625</v>
      </c>
      <c r="G278" s="600">
        <v>9633297.3849999998</v>
      </c>
      <c r="H278" s="600">
        <v>8</v>
      </c>
      <c r="I278" s="600"/>
      <c r="K278" s="464"/>
    </row>
    <row r="279" spans="2:11" x14ac:dyDescent="0.25">
      <c r="B279" s="600">
        <v>32</v>
      </c>
      <c r="C279" s="600" t="s">
        <v>12</v>
      </c>
      <c r="D279" s="600" t="s">
        <v>105</v>
      </c>
      <c r="E279" s="600" t="s">
        <v>128</v>
      </c>
      <c r="F279" s="600">
        <v>7100000</v>
      </c>
      <c r="G279" s="600">
        <v>10176097.199999999</v>
      </c>
      <c r="H279" s="600">
        <v>1</v>
      </c>
      <c r="I279" s="600"/>
      <c r="K279" s="464"/>
    </row>
    <row r="280" spans="2:11" x14ac:dyDescent="0.25">
      <c r="B280" s="600">
        <v>32</v>
      </c>
      <c r="C280" s="600" t="s">
        <v>12</v>
      </c>
      <c r="D280" s="600" t="s">
        <v>105</v>
      </c>
      <c r="E280" s="600" t="s">
        <v>129</v>
      </c>
      <c r="F280" s="600">
        <v>7080714.2857142854</v>
      </c>
      <c r="G280" s="600">
        <v>9765475.8214285709</v>
      </c>
      <c r="H280" s="600">
        <v>7</v>
      </c>
      <c r="I280" s="600"/>
      <c r="K280" s="464"/>
    </row>
    <row r="281" spans="2:11" x14ac:dyDescent="0.25">
      <c r="B281" s="600">
        <v>32</v>
      </c>
      <c r="C281" s="600" t="s">
        <v>12</v>
      </c>
      <c r="D281" s="600" t="s">
        <v>105</v>
      </c>
      <c r="E281" s="600" t="s">
        <v>410</v>
      </c>
      <c r="F281" s="600">
        <v>7052500</v>
      </c>
      <c r="G281" s="600">
        <v>9155171.6050000004</v>
      </c>
      <c r="H281" s="600">
        <v>2</v>
      </c>
      <c r="I281" s="600"/>
      <c r="K281" s="464"/>
    </row>
    <row r="282" spans="2:11" x14ac:dyDescent="0.25">
      <c r="B282" s="600">
        <v>32</v>
      </c>
      <c r="C282" s="600" t="s">
        <v>12</v>
      </c>
      <c r="D282" s="600" t="s">
        <v>105</v>
      </c>
      <c r="E282" s="600" t="s">
        <v>130</v>
      </c>
      <c r="F282" s="600">
        <v>7100000</v>
      </c>
      <c r="G282" s="600">
        <v>9928596.5399999991</v>
      </c>
      <c r="H282" s="600">
        <v>1</v>
      </c>
      <c r="I282" s="600"/>
      <c r="K282" s="464"/>
    </row>
    <row r="283" spans="2:11" x14ac:dyDescent="0.25">
      <c r="B283" s="600">
        <v>32</v>
      </c>
      <c r="C283" s="600" t="s">
        <v>13</v>
      </c>
      <c r="D283" s="600" t="s">
        <v>13</v>
      </c>
      <c r="E283" s="600" t="s">
        <v>441</v>
      </c>
      <c r="F283" s="600">
        <v>7055000</v>
      </c>
      <c r="G283" s="600">
        <v>13757392.689999999</v>
      </c>
      <c r="H283" s="600">
        <v>1</v>
      </c>
      <c r="I283" s="600"/>
      <c r="K283" s="464"/>
    </row>
    <row r="284" spans="2:11" x14ac:dyDescent="0.25">
      <c r="B284" s="600">
        <v>32</v>
      </c>
      <c r="C284" s="600" t="s">
        <v>13</v>
      </c>
      <c r="D284" s="600" t="s">
        <v>401</v>
      </c>
      <c r="E284" s="600" t="s">
        <v>85</v>
      </c>
      <c r="F284" s="600">
        <v>7100000</v>
      </c>
      <c r="G284" s="600">
        <v>10431838.970000001</v>
      </c>
      <c r="H284" s="600">
        <v>1</v>
      </c>
      <c r="I284" s="600"/>
      <c r="K284" s="464"/>
    </row>
    <row r="285" spans="2:11" x14ac:dyDescent="0.25">
      <c r="B285" s="600">
        <v>32</v>
      </c>
      <c r="C285" s="600" t="s">
        <v>13</v>
      </c>
      <c r="D285" s="600" t="s">
        <v>98</v>
      </c>
      <c r="E285" s="600" t="s">
        <v>470</v>
      </c>
      <c r="F285" s="600">
        <v>7050000</v>
      </c>
      <c r="G285" s="600">
        <v>7824834.9100000001</v>
      </c>
      <c r="H285" s="600">
        <v>1</v>
      </c>
      <c r="I285" s="600"/>
      <c r="K285" s="464"/>
    </row>
    <row r="286" spans="2:11" x14ac:dyDescent="0.25">
      <c r="B286" s="600">
        <v>32</v>
      </c>
      <c r="C286" s="600" t="s">
        <v>14</v>
      </c>
      <c r="D286" s="600" t="s">
        <v>141</v>
      </c>
      <c r="E286" s="600" t="s">
        <v>152</v>
      </c>
      <c r="F286" s="600">
        <v>7096666.666666667</v>
      </c>
      <c r="G286" s="600">
        <v>9439426.1133333333</v>
      </c>
      <c r="H286" s="600">
        <v>3</v>
      </c>
      <c r="I286" s="600"/>
      <c r="K286" s="464"/>
    </row>
    <row r="287" spans="2:11" x14ac:dyDescent="0.25">
      <c r="B287" s="600">
        <v>32</v>
      </c>
      <c r="C287" s="600" t="s">
        <v>66</v>
      </c>
      <c r="D287" s="600" t="s">
        <v>109</v>
      </c>
      <c r="E287" s="600" t="s">
        <v>109</v>
      </c>
      <c r="F287" s="600">
        <v>7100000</v>
      </c>
      <c r="G287" s="600">
        <v>7585315.0499999998</v>
      </c>
      <c r="H287" s="600">
        <v>1</v>
      </c>
      <c r="I287" s="600"/>
      <c r="K287" s="464"/>
    </row>
    <row r="288" spans="2:11" x14ac:dyDescent="0.25">
      <c r="B288" s="600">
        <v>32</v>
      </c>
      <c r="C288" s="600" t="s">
        <v>66</v>
      </c>
      <c r="D288" s="600" t="s">
        <v>283</v>
      </c>
      <c r="E288" s="600" t="s">
        <v>322</v>
      </c>
      <c r="F288" s="600">
        <v>7100000</v>
      </c>
      <c r="G288" s="600">
        <v>7174509.3799999999</v>
      </c>
      <c r="H288" s="600">
        <v>1</v>
      </c>
      <c r="I288" s="600"/>
      <c r="K288" s="464"/>
    </row>
    <row r="289" spans="2:11" x14ac:dyDescent="0.25">
      <c r="B289" s="600">
        <v>32</v>
      </c>
      <c r="C289" s="600" t="s">
        <v>66</v>
      </c>
      <c r="D289" s="600" t="s">
        <v>278</v>
      </c>
      <c r="E289" s="600" t="s">
        <v>96</v>
      </c>
      <c r="F289" s="600">
        <v>7100000</v>
      </c>
      <c r="G289" s="600">
        <v>11043910.48</v>
      </c>
      <c r="H289" s="600">
        <v>1</v>
      </c>
      <c r="I289" s="600"/>
      <c r="K289" s="464"/>
    </row>
    <row r="290" spans="2:11" x14ac:dyDescent="0.25">
      <c r="B290" s="600">
        <v>32</v>
      </c>
      <c r="C290" s="600" t="s">
        <v>67</v>
      </c>
      <c r="D290" s="600" t="s">
        <v>67</v>
      </c>
      <c r="E290" s="600" t="s">
        <v>431</v>
      </c>
      <c r="F290" s="600">
        <v>7100000</v>
      </c>
      <c r="G290" s="600">
        <v>7174509.3799999999</v>
      </c>
      <c r="H290" s="600">
        <v>1</v>
      </c>
      <c r="I290" s="600"/>
      <c r="K290" s="464"/>
    </row>
    <row r="291" spans="2:11" x14ac:dyDescent="0.25">
      <c r="B291" s="600">
        <v>32</v>
      </c>
      <c r="C291" s="600" t="s">
        <v>67</v>
      </c>
      <c r="D291" s="600" t="s">
        <v>113</v>
      </c>
      <c r="E291" s="600" t="s">
        <v>113</v>
      </c>
      <c r="F291" s="600">
        <v>7100000</v>
      </c>
      <c r="G291" s="600">
        <v>7174509.3799999999</v>
      </c>
      <c r="H291" s="600">
        <v>1</v>
      </c>
      <c r="I291" s="600"/>
      <c r="K291" s="464"/>
    </row>
    <row r="292" spans="2:11" x14ac:dyDescent="0.25">
      <c r="B292" s="600">
        <v>32</v>
      </c>
      <c r="C292" s="600" t="s">
        <v>67</v>
      </c>
      <c r="D292" s="600" t="s">
        <v>113</v>
      </c>
      <c r="E292" s="600" t="s">
        <v>153</v>
      </c>
      <c r="F292" s="600">
        <v>6946000</v>
      </c>
      <c r="G292" s="600">
        <v>7172769.1799999997</v>
      </c>
      <c r="H292" s="600">
        <v>1</v>
      </c>
      <c r="I292" s="600"/>
      <c r="K292" s="464"/>
    </row>
    <row r="293" spans="2:11" x14ac:dyDescent="0.25">
      <c r="B293" s="600">
        <v>32</v>
      </c>
      <c r="C293" s="600" t="s">
        <v>67</v>
      </c>
      <c r="D293" s="600" t="s">
        <v>354</v>
      </c>
      <c r="E293" s="600" t="s">
        <v>460</v>
      </c>
      <c r="F293" s="600">
        <v>7100000</v>
      </c>
      <c r="G293" s="600">
        <v>7909198.6200000001</v>
      </c>
      <c r="H293" s="600">
        <v>2</v>
      </c>
      <c r="I293" s="600"/>
      <c r="K293" s="464"/>
    </row>
    <row r="294" spans="2:11" x14ac:dyDescent="0.25">
      <c r="B294" s="600">
        <v>32</v>
      </c>
      <c r="C294" s="600" t="s">
        <v>138</v>
      </c>
      <c r="D294" s="600" t="s">
        <v>138</v>
      </c>
      <c r="E294" s="600" t="s">
        <v>138</v>
      </c>
      <c r="F294" s="600">
        <v>7100000</v>
      </c>
      <c r="G294" s="600">
        <v>7330621.3799999999</v>
      </c>
      <c r="H294" s="600">
        <v>1</v>
      </c>
      <c r="I294" s="600"/>
      <c r="K294" s="464"/>
    </row>
    <row r="295" spans="2:11" x14ac:dyDescent="0.25">
      <c r="B295" s="600">
        <v>32</v>
      </c>
      <c r="C295" s="600" t="s">
        <v>138</v>
      </c>
      <c r="D295" s="600" t="s">
        <v>138</v>
      </c>
      <c r="E295" s="600" t="s">
        <v>300</v>
      </c>
      <c r="F295" s="600">
        <v>7060000</v>
      </c>
      <c r="G295" s="600">
        <v>7330169.3799999999</v>
      </c>
      <c r="H295" s="600">
        <v>1</v>
      </c>
      <c r="I295" s="600"/>
      <c r="K295" s="464"/>
    </row>
    <row r="296" spans="2:11" x14ac:dyDescent="0.25">
      <c r="B296" s="600">
        <v>32</v>
      </c>
      <c r="C296" s="600" t="s">
        <v>138</v>
      </c>
      <c r="D296" s="600" t="s">
        <v>143</v>
      </c>
      <c r="E296" s="600" t="s">
        <v>143</v>
      </c>
      <c r="F296" s="600">
        <v>7072500</v>
      </c>
      <c r="G296" s="600">
        <v>7321793.2549999999</v>
      </c>
      <c r="H296" s="600">
        <v>2</v>
      </c>
      <c r="I296" s="600"/>
      <c r="K296" s="464"/>
    </row>
    <row r="297" spans="2:11" x14ac:dyDescent="0.25">
      <c r="B297" s="600">
        <v>87</v>
      </c>
      <c r="C297" s="600" t="s">
        <v>135</v>
      </c>
      <c r="D297" s="600" t="s">
        <v>333</v>
      </c>
      <c r="E297" s="600" t="s">
        <v>434</v>
      </c>
      <c r="F297" s="600">
        <v>6996000</v>
      </c>
      <c r="G297" s="600">
        <v>7123983.6699999999</v>
      </c>
      <c r="H297" s="600">
        <v>1</v>
      </c>
      <c r="I297" s="600"/>
      <c r="K297" s="464"/>
    </row>
    <row r="298" spans="2:11" x14ac:dyDescent="0.25">
      <c r="B298" s="600">
        <v>87</v>
      </c>
      <c r="C298" s="600" t="s">
        <v>135</v>
      </c>
      <c r="D298" s="600" t="s">
        <v>144</v>
      </c>
      <c r="E298" s="600" t="s">
        <v>103</v>
      </c>
      <c r="F298" s="600">
        <v>7100000</v>
      </c>
      <c r="G298" s="600">
        <v>7229045.4100000001</v>
      </c>
      <c r="H298" s="600">
        <v>1</v>
      </c>
      <c r="I298" s="600"/>
      <c r="K298" s="464"/>
    </row>
    <row r="299" spans="2:11" x14ac:dyDescent="0.25">
      <c r="B299" s="600">
        <v>87</v>
      </c>
      <c r="C299" s="600" t="s">
        <v>135</v>
      </c>
      <c r="D299" s="600" t="s">
        <v>144</v>
      </c>
      <c r="E299" s="600" t="s">
        <v>104</v>
      </c>
      <c r="F299" s="600">
        <v>7100000</v>
      </c>
      <c r="G299" s="600">
        <v>7229045.4100000001</v>
      </c>
      <c r="H299" s="600">
        <v>1</v>
      </c>
      <c r="I299" s="600"/>
      <c r="K299" s="464"/>
    </row>
    <row r="300" spans="2:11" x14ac:dyDescent="0.25">
      <c r="B300" s="600">
        <v>87</v>
      </c>
      <c r="C300" s="600" t="s">
        <v>135</v>
      </c>
      <c r="D300" s="600" t="s">
        <v>144</v>
      </c>
      <c r="E300" s="600" t="s">
        <v>79</v>
      </c>
      <c r="F300" s="600">
        <v>7100000</v>
      </c>
      <c r="G300" s="600">
        <v>7229045.4100000001</v>
      </c>
      <c r="H300" s="600">
        <v>1</v>
      </c>
      <c r="I300" s="600"/>
      <c r="K300" s="464"/>
    </row>
    <row r="301" spans="2:11" x14ac:dyDescent="0.25">
      <c r="B301" s="600">
        <v>87</v>
      </c>
      <c r="C301" s="600" t="s">
        <v>12</v>
      </c>
      <c r="D301" s="600" t="s">
        <v>105</v>
      </c>
      <c r="E301" s="600" t="s">
        <v>126</v>
      </c>
      <c r="F301" s="600">
        <v>7050000</v>
      </c>
      <c r="G301" s="600">
        <v>10040695.449999999</v>
      </c>
      <c r="H301" s="600">
        <v>1</v>
      </c>
      <c r="I301" s="600"/>
      <c r="K301" s="464"/>
    </row>
    <row r="302" spans="2:11" x14ac:dyDescent="0.25">
      <c r="B302" s="600">
        <v>87</v>
      </c>
      <c r="C302" s="600" t="s">
        <v>12</v>
      </c>
      <c r="D302" s="600" t="s">
        <v>105</v>
      </c>
      <c r="E302" s="600" t="s">
        <v>130</v>
      </c>
      <c r="F302" s="600">
        <v>6952000</v>
      </c>
      <c r="G302" s="600">
        <v>7229045.4100000001</v>
      </c>
      <c r="H302" s="600">
        <v>1</v>
      </c>
      <c r="I302" s="600"/>
      <c r="K302" s="464"/>
    </row>
    <row r="303" spans="2:11" x14ac:dyDescent="0.25">
      <c r="B303" s="600">
        <v>87</v>
      </c>
      <c r="C303" s="600" t="s">
        <v>12</v>
      </c>
      <c r="D303" s="600" t="s">
        <v>84</v>
      </c>
      <c r="E303" s="600" t="s">
        <v>151</v>
      </c>
      <c r="F303" s="600">
        <v>7099500</v>
      </c>
      <c r="G303" s="600">
        <v>7231937.5750000002</v>
      </c>
      <c r="H303" s="600">
        <v>4</v>
      </c>
      <c r="I303" s="600"/>
      <c r="K303" s="464"/>
    </row>
    <row r="304" spans="2:11" x14ac:dyDescent="0.25">
      <c r="B304" s="600">
        <v>87</v>
      </c>
      <c r="C304" s="600" t="s">
        <v>12</v>
      </c>
      <c r="D304" s="600" t="s">
        <v>84</v>
      </c>
      <c r="E304" s="600" t="s">
        <v>332</v>
      </c>
      <c r="F304" s="600">
        <v>7100000</v>
      </c>
      <c r="G304" s="600">
        <v>7229045.4100000001</v>
      </c>
      <c r="H304" s="600">
        <v>1</v>
      </c>
      <c r="I304" s="600"/>
      <c r="K304" s="464"/>
    </row>
    <row r="305" spans="2:11" x14ac:dyDescent="0.25">
      <c r="B305" s="600">
        <v>87</v>
      </c>
      <c r="C305" s="600" t="s">
        <v>12</v>
      </c>
      <c r="D305" s="600" t="s">
        <v>84</v>
      </c>
      <c r="E305" s="600" t="s">
        <v>373</v>
      </c>
      <c r="F305" s="600">
        <v>6952000</v>
      </c>
      <c r="G305" s="600">
        <v>7229045.4100000001</v>
      </c>
      <c r="H305" s="600">
        <v>1</v>
      </c>
      <c r="I305" s="600"/>
      <c r="K305" s="464"/>
    </row>
    <row r="306" spans="2:11" x14ac:dyDescent="0.25">
      <c r="B306" s="600">
        <v>87</v>
      </c>
      <c r="C306" s="600" t="s">
        <v>12</v>
      </c>
      <c r="D306" s="600" t="s">
        <v>84</v>
      </c>
      <c r="E306" s="600" t="s">
        <v>299</v>
      </c>
      <c r="F306" s="600">
        <v>7100000</v>
      </c>
      <c r="G306" s="600">
        <v>7229045.4100000001</v>
      </c>
      <c r="H306" s="600">
        <v>1</v>
      </c>
      <c r="I306" s="600"/>
      <c r="K306" s="464"/>
    </row>
    <row r="307" spans="2:11" x14ac:dyDescent="0.25">
      <c r="B307" s="600">
        <v>87</v>
      </c>
      <c r="C307" s="600" t="s">
        <v>12</v>
      </c>
      <c r="D307" s="600" t="s">
        <v>107</v>
      </c>
      <c r="E307" s="600" t="s">
        <v>464</v>
      </c>
      <c r="F307" s="600">
        <v>7100000</v>
      </c>
      <c r="G307" s="600">
        <v>7229045.4100000001</v>
      </c>
      <c r="H307" s="600">
        <v>1</v>
      </c>
      <c r="I307" s="600"/>
      <c r="K307" s="464"/>
    </row>
    <row r="308" spans="2:11" x14ac:dyDescent="0.25">
      <c r="B308" s="600">
        <v>87</v>
      </c>
      <c r="C308" s="600" t="s">
        <v>12</v>
      </c>
      <c r="D308" s="600" t="s">
        <v>107</v>
      </c>
      <c r="E308" s="600" t="s">
        <v>422</v>
      </c>
      <c r="F308" s="600">
        <v>7100000</v>
      </c>
      <c r="G308" s="600">
        <v>7229045.4100000001</v>
      </c>
      <c r="H308" s="600">
        <v>1</v>
      </c>
      <c r="I308" s="600"/>
      <c r="K308" s="464"/>
    </row>
    <row r="309" spans="2:11" x14ac:dyDescent="0.25">
      <c r="B309" s="600">
        <v>87</v>
      </c>
      <c r="C309" s="600" t="s">
        <v>12</v>
      </c>
      <c r="D309" s="600" t="s">
        <v>117</v>
      </c>
      <c r="E309" s="600" t="s">
        <v>320</v>
      </c>
      <c r="F309" s="600">
        <v>7100000</v>
      </c>
      <c r="G309" s="600">
        <v>7229045.21</v>
      </c>
      <c r="H309" s="600">
        <v>1</v>
      </c>
      <c r="I309" s="600"/>
      <c r="K309" s="464"/>
    </row>
    <row r="310" spans="2:11" x14ac:dyDescent="0.25">
      <c r="B310" s="600">
        <v>87</v>
      </c>
      <c r="C310" s="600" t="s">
        <v>12</v>
      </c>
      <c r="D310" s="600" t="s">
        <v>117</v>
      </c>
      <c r="E310" s="600" t="s">
        <v>302</v>
      </c>
      <c r="F310" s="600">
        <v>7100000</v>
      </c>
      <c r="G310" s="600">
        <v>7229045.4100000001</v>
      </c>
      <c r="H310" s="600">
        <v>1</v>
      </c>
      <c r="I310" s="600"/>
      <c r="K310" s="464"/>
    </row>
    <row r="311" spans="2:11" x14ac:dyDescent="0.25">
      <c r="B311" s="600">
        <v>87</v>
      </c>
      <c r="C311" s="600" t="s">
        <v>14</v>
      </c>
      <c r="D311" s="600" t="s">
        <v>81</v>
      </c>
      <c r="E311" s="600" t="s">
        <v>324</v>
      </c>
      <c r="F311" s="600">
        <v>6952000</v>
      </c>
      <c r="G311" s="600">
        <v>7229045.4100000001</v>
      </c>
      <c r="H311" s="600">
        <v>1</v>
      </c>
      <c r="I311" s="600"/>
      <c r="K311" s="464"/>
    </row>
    <row r="312" spans="2:11" x14ac:dyDescent="0.25">
      <c r="B312" s="600">
        <v>87</v>
      </c>
      <c r="C312" s="600" t="s">
        <v>14</v>
      </c>
      <c r="D312" s="600" t="s">
        <v>141</v>
      </c>
      <c r="E312" s="600" t="s">
        <v>152</v>
      </c>
      <c r="F312" s="600">
        <v>6583000</v>
      </c>
      <c r="G312" s="600">
        <v>27233882.449999999</v>
      </c>
      <c r="H312" s="600">
        <v>1</v>
      </c>
      <c r="I312" s="600"/>
      <c r="K312" s="464"/>
    </row>
    <row r="313" spans="2:11" x14ac:dyDescent="0.25">
      <c r="B313" s="600">
        <v>87</v>
      </c>
      <c r="C313" s="600" t="s">
        <v>66</v>
      </c>
      <c r="D313" s="600" t="s">
        <v>87</v>
      </c>
      <c r="E313" s="600" t="s">
        <v>420</v>
      </c>
      <c r="F313" s="600">
        <v>10649000</v>
      </c>
      <c r="G313" s="600">
        <v>10812285.279999999</v>
      </c>
      <c r="H313" s="600">
        <v>1</v>
      </c>
      <c r="I313" s="600"/>
      <c r="K313" s="464"/>
    </row>
    <row r="314" spans="2:11" x14ac:dyDescent="0.25">
      <c r="B314" s="600">
        <v>87</v>
      </c>
      <c r="C314" s="600" t="s">
        <v>66</v>
      </c>
      <c r="D314" s="600" t="s">
        <v>87</v>
      </c>
      <c r="E314" s="600" t="s">
        <v>353</v>
      </c>
      <c r="F314" s="600">
        <v>8280333.333333333</v>
      </c>
      <c r="G314" s="600">
        <v>8400670.3666666672</v>
      </c>
      <c r="H314" s="600">
        <v>3</v>
      </c>
      <c r="I314" s="600"/>
      <c r="K314" s="464"/>
    </row>
    <row r="315" spans="2:11" x14ac:dyDescent="0.25">
      <c r="B315" s="600">
        <v>87</v>
      </c>
      <c r="C315" s="600" t="s">
        <v>66</v>
      </c>
      <c r="D315" s="600" t="s">
        <v>87</v>
      </c>
      <c r="E315" s="600" t="s">
        <v>375</v>
      </c>
      <c r="F315" s="600">
        <v>7099500</v>
      </c>
      <c r="G315" s="600">
        <v>7229045.4100000001</v>
      </c>
      <c r="H315" s="600">
        <v>2</v>
      </c>
      <c r="I315" s="600"/>
      <c r="K315" s="464"/>
    </row>
    <row r="316" spans="2:11" x14ac:dyDescent="0.25">
      <c r="B316" s="600">
        <v>87</v>
      </c>
      <c r="C316" s="600" t="s">
        <v>66</v>
      </c>
      <c r="D316" s="600" t="s">
        <v>118</v>
      </c>
      <c r="E316" s="600" t="s">
        <v>118</v>
      </c>
      <c r="F316" s="600">
        <v>7100000</v>
      </c>
      <c r="G316" s="600">
        <v>7229045.4100000001</v>
      </c>
      <c r="H316" s="600">
        <v>1</v>
      </c>
      <c r="I316" s="600"/>
      <c r="K316" s="464"/>
    </row>
    <row r="317" spans="2:11" x14ac:dyDescent="0.25">
      <c r="B317" s="600">
        <v>87</v>
      </c>
      <c r="C317" s="600" t="s">
        <v>66</v>
      </c>
      <c r="D317" s="600" t="s">
        <v>110</v>
      </c>
      <c r="E317" s="600" t="s">
        <v>416</v>
      </c>
      <c r="F317" s="600">
        <v>6952000</v>
      </c>
      <c r="G317" s="600">
        <v>7229045.4100000001</v>
      </c>
      <c r="H317" s="600">
        <v>1</v>
      </c>
      <c r="I317" s="600"/>
      <c r="K317" s="464"/>
    </row>
    <row r="318" spans="2:11" x14ac:dyDescent="0.25">
      <c r="B318" s="600">
        <v>87</v>
      </c>
      <c r="C318" s="600" t="s">
        <v>66</v>
      </c>
      <c r="D318" s="600" t="s">
        <v>110</v>
      </c>
      <c r="E318" s="600" t="s">
        <v>273</v>
      </c>
      <c r="F318" s="600">
        <v>7099000</v>
      </c>
      <c r="G318" s="600">
        <v>7230515.1150000002</v>
      </c>
      <c r="H318" s="600">
        <v>2</v>
      </c>
      <c r="I318" s="600"/>
      <c r="K318" s="464"/>
    </row>
    <row r="319" spans="2:11" x14ac:dyDescent="0.25">
      <c r="B319" s="600">
        <v>87</v>
      </c>
      <c r="C319" s="600" t="s">
        <v>66</v>
      </c>
      <c r="D319" s="600" t="s">
        <v>111</v>
      </c>
      <c r="E319" s="600" t="s">
        <v>417</v>
      </c>
      <c r="F319" s="600">
        <v>7026000</v>
      </c>
      <c r="G319" s="600">
        <v>7229045.4100000001</v>
      </c>
      <c r="H319" s="600">
        <v>2</v>
      </c>
      <c r="I319" s="600"/>
      <c r="K319" s="464"/>
    </row>
    <row r="320" spans="2:11" x14ac:dyDescent="0.25">
      <c r="B320" s="600">
        <v>87</v>
      </c>
      <c r="C320" s="600" t="s">
        <v>67</v>
      </c>
      <c r="D320" s="600" t="s">
        <v>67</v>
      </c>
      <c r="E320" s="600" t="s">
        <v>304</v>
      </c>
      <c r="F320" s="600">
        <v>10650000</v>
      </c>
      <c r="G320" s="600">
        <v>10812285.279999999</v>
      </c>
      <c r="H320" s="600">
        <v>1</v>
      </c>
      <c r="I320" s="600"/>
      <c r="K320" s="464"/>
    </row>
    <row r="321" spans="2:11" x14ac:dyDescent="0.25">
      <c r="B321" s="600">
        <v>87</v>
      </c>
      <c r="C321" s="600" t="s">
        <v>67</v>
      </c>
      <c r="D321" s="600" t="s">
        <v>90</v>
      </c>
      <c r="E321" s="600" t="s">
        <v>91</v>
      </c>
      <c r="F321" s="600">
        <v>8281000</v>
      </c>
      <c r="G321" s="600">
        <v>8400670.3666666672</v>
      </c>
      <c r="H321" s="600">
        <v>3</v>
      </c>
      <c r="I321" s="600"/>
      <c r="K321" s="464"/>
    </row>
    <row r="322" spans="2:11" x14ac:dyDescent="0.25">
      <c r="B322" s="600">
        <v>87</v>
      </c>
      <c r="C322" s="600" t="s">
        <v>67</v>
      </c>
      <c r="D322" s="600" t="s">
        <v>90</v>
      </c>
      <c r="E322" s="600" t="s">
        <v>114</v>
      </c>
      <c r="F322" s="600">
        <v>7675000</v>
      </c>
      <c r="G322" s="600">
        <v>12001654.43</v>
      </c>
      <c r="H322" s="600">
        <v>3</v>
      </c>
      <c r="I322" s="600"/>
      <c r="K322" s="464"/>
    </row>
    <row r="323" spans="2:11" x14ac:dyDescent="0.25">
      <c r="B323" s="600">
        <v>87</v>
      </c>
      <c r="C323" s="600" t="s">
        <v>67</v>
      </c>
      <c r="D323" s="600" t="s">
        <v>90</v>
      </c>
      <c r="E323" s="600" t="s">
        <v>403</v>
      </c>
      <c r="F323" s="600">
        <v>7099000</v>
      </c>
      <c r="G323" s="600">
        <v>7229045.4100000001</v>
      </c>
      <c r="H323" s="600">
        <v>1</v>
      </c>
      <c r="I323" s="600"/>
      <c r="K323" s="464"/>
    </row>
    <row r="324" spans="2:11" x14ac:dyDescent="0.25">
      <c r="B324" s="600">
        <v>87</v>
      </c>
      <c r="C324" s="600" t="s">
        <v>67</v>
      </c>
      <c r="D324" s="600" t="s">
        <v>92</v>
      </c>
      <c r="E324" s="600" t="s">
        <v>92</v>
      </c>
      <c r="F324" s="600">
        <v>6952000</v>
      </c>
      <c r="G324" s="600">
        <v>7229045.4100000001</v>
      </c>
      <c r="H324" s="600">
        <v>1</v>
      </c>
      <c r="I324" s="600"/>
      <c r="K324" s="464"/>
    </row>
    <row r="325" spans="2:11" x14ac:dyDescent="0.25">
      <c r="B325" s="600">
        <v>90</v>
      </c>
      <c r="C325" s="600" t="s">
        <v>135</v>
      </c>
      <c r="D325" s="600" t="s">
        <v>144</v>
      </c>
      <c r="E325" s="600" t="s">
        <v>78</v>
      </c>
      <c r="F325" s="600">
        <v>7100000</v>
      </c>
      <c r="G325" s="600">
        <v>7100000</v>
      </c>
      <c r="H325" s="600">
        <v>1</v>
      </c>
      <c r="I325" s="600"/>
      <c r="K325" s="464"/>
    </row>
    <row r="326" spans="2:11" x14ac:dyDescent="0.25">
      <c r="B326" s="600">
        <v>90</v>
      </c>
      <c r="C326" s="600" t="s">
        <v>135</v>
      </c>
      <c r="D326" s="600" t="s">
        <v>144</v>
      </c>
      <c r="E326" s="600" t="s">
        <v>80</v>
      </c>
      <c r="F326" s="600">
        <v>8875000</v>
      </c>
      <c r="G326" s="600">
        <v>8875000</v>
      </c>
      <c r="H326" s="600">
        <v>2</v>
      </c>
      <c r="I326" s="600"/>
      <c r="K326" s="464"/>
    </row>
    <row r="327" spans="2:11" x14ac:dyDescent="0.25">
      <c r="B327" s="600">
        <v>90</v>
      </c>
      <c r="C327" s="600" t="s">
        <v>135</v>
      </c>
      <c r="D327" s="600" t="s">
        <v>144</v>
      </c>
      <c r="E327" s="600" t="s">
        <v>64</v>
      </c>
      <c r="F327" s="600">
        <v>7100000</v>
      </c>
      <c r="G327" s="600">
        <v>7100000</v>
      </c>
      <c r="H327" s="600">
        <v>1</v>
      </c>
      <c r="I327" s="600"/>
      <c r="K327" s="464"/>
    </row>
    <row r="328" spans="2:11" x14ac:dyDescent="0.25">
      <c r="B328" s="600">
        <v>90</v>
      </c>
      <c r="C328" s="600" t="s">
        <v>12</v>
      </c>
      <c r="D328" s="600" t="s">
        <v>12</v>
      </c>
      <c r="E328" s="600" t="s">
        <v>95</v>
      </c>
      <c r="F328" s="600">
        <v>7100000</v>
      </c>
      <c r="G328" s="600">
        <v>7100000</v>
      </c>
      <c r="H328" s="600">
        <v>1</v>
      </c>
      <c r="I328" s="600"/>
      <c r="K328" s="464"/>
    </row>
    <row r="329" spans="2:11" x14ac:dyDescent="0.25">
      <c r="B329" s="600">
        <v>90</v>
      </c>
      <c r="C329" s="600" t="s">
        <v>12</v>
      </c>
      <c r="D329" s="600" t="s">
        <v>285</v>
      </c>
      <c r="E329" s="600" t="s">
        <v>80</v>
      </c>
      <c r="F329" s="600">
        <v>7100000</v>
      </c>
      <c r="G329" s="600">
        <v>7100000</v>
      </c>
      <c r="H329" s="600">
        <v>1</v>
      </c>
      <c r="I329" s="600"/>
      <c r="K329" s="464"/>
    </row>
    <row r="330" spans="2:11" x14ac:dyDescent="0.25">
      <c r="B330" s="600">
        <v>90</v>
      </c>
      <c r="C330" s="600" t="s">
        <v>12</v>
      </c>
      <c r="D330" s="600" t="s">
        <v>84</v>
      </c>
      <c r="E330" s="600" t="s">
        <v>122</v>
      </c>
      <c r="F330" s="600">
        <v>7094000</v>
      </c>
      <c r="G330" s="600">
        <v>7100000</v>
      </c>
      <c r="H330" s="600">
        <v>1</v>
      </c>
      <c r="I330" s="600"/>
      <c r="K330" s="464"/>
    </row>
    <row r="331" spans="2:11" x14ac:dyDescent="0.25">
      <c r="B331" s="600">
        <v>90</v>
      </c>
      <c r="C331" s="600" t="s">
        <v>12</v>
      </c>
      <c r="D331" s="600" t="s">
        <v>84</v>
      </c>
      <c r="E331" s="600" t="s">
        <v>299</v>
      </c>
      <c r="F331" s="600">
        <v>6903000</v>
      </c>
      <c r="G331" s="600">
        <v>7099718.5999999996</v>
      </c>
      <c r="H331" s="600">
        <v>1</v>
      </c>
      <c r="I331" s="600"/>
      <c r="K331" s="464"/>
    </row>
    <row r="332" spans="2:11" x14ac:dyDescent="0.25">
      <c r="B332" s="600">
        <v>90</v>
      </c>
      <c r="C332" s="600" t="s">
        <v>12</v>
      </c>
      <c r="D332" s="600" t="s">
        <v>117</v>
      </c>
      <c r="E332" s="600" t="s">
        <v>81</v>
      </c>
      <c r="F332" s="600">
        <v>7100000</v>
      </c>
      <c r="G332" s="600">
        <v>7100000</v>
      </c>
      <c r="H332" s="600">
        <v>1</v>
      </c>
      <c r="I332" s="600"/>
      <c r="K332" s="464"/>
    </row>
    <row r="333" spans="2:11" x14ac:dyDescent="0.25">
      <c r="B333" s="600">
        <v>90</v>
      </c>
      <c r="C333" s="600" t="s">
        <v>14</v>
      </c>
      <c r="D333" s="600" t="s">
        <v>141</v>
      </c>
      <c r="E333" s="600" t="s">
        <v>121</v>
      </c>
      <c r="F333" s="600">
        <v>7100000</v>
      </c>
      <c r="G333" s="600">
        <v>7100000</v>
      </c>
      <c r="H333" s="600">
        <v>1</v>
      </c>
      <c r="I333" s="600"/>
      <c r="K333" s="464"/>
    </row>
    <row r="334" spans="2:11" x14ac:dyDescent="0.25">
      <c r="B334" s="600">
        <v>90</v>
      </c>
      <c r="C334" s="600" t="s">
        <v>14</v>
      </c>
      <c r="D334" s="600" t="s">
        <v>141</v>
      </c>
      <c r="E334" s="600" t="s">
        <v>123</v>
      </c>
      <c r="F334" s="600">
        <v>7100000</v>
      </c>
      <c r="G334" s="600">
        <v>7100000</v>
      </c>
      <c r="H334" s="600">
        <v>2</v>
      </c>
      <c r="I334" s="600"/>
      <c r="K334" s="464"/>
    </row>
    <row r="335" spans="2:11" x14ac:dyDescent="0.25">
      <c r="B335" s="600">
        <v>90</v>
      </c>
      <c r="C335" s="600" t="s">
        <v>66</v>
      </c>
      <c r="D335" s="600" t="s">
        <v>283</v>
      </c>
      <c r="E335" s="600" t="s">
        <v>322</v>
      </c>
      <c r="F335" s="600">
        <v>7100000</v>
      </c>
      <c r="G335" s="600">
        <v>7100000</v>
      </c>
      <c r="H335" s="600">
        <v>1</v>
      </c>
      <c r="I335" s="600"/>
      <c r="K335" s="464"/>
    </row>
    <row r="336" spans="2:11" x14ac:dyDescent="0.25">
      <c r="B336" s="600">
        <v>90</v>
      </c>
      <c r="C336" s="600" t="s">
        <v>66</v>
      </c>
      <c r="D336" s="600" t="s">
        <v>278</v>
      </c>
      <c r="E336" s="600" t="s">
        <v>473</v>
      </c>
      <c r="F336" s="600">
        <v>7031000</v>
      </c>
      <c r="G336" s="600">
        <v>7100000</v>
      </c>
      <c r="H336" s="600">
        <v>1</v>
      </c>
      <c r="I336" s="600"/>
      <c r="K336" s="464"/>
    </row>
    <row r="337" spans="2:11" x14ac:dyDescent="0.25">
      <c r="B337" s="600">
        <v>90</v>
      </c>
      <c r="C337" s="600" t="s">
        <v>66</v>
      </c>
      <c r="D337" s="600" t="s">
        <v>278</v>
      </c>
      <c r="E337" s="600" t="s">
        <v>504</v>
      </c>
      <c r="F337" s="600">
        <v>10650000</v>
      </c>
      <c r="G337" s="600">
        <v>10650000</v>
      </c>
      <c r="H337" s="600">
        <v>1</v>
      </c>
      <c r="I337" s="600"/>
      <c r="K337" s="464"/>
    </row>
    <row r="338" spans="2:11" x14ac:dyDescent="0.25">
      <c r="B338" s="600">
        <v>90</v>
      </c>
      <c r="C338" s="600" t="s">
        <v>67</v>
      </c>
      <c r="D338" s="600" t="s">
        <v>67</v>
      </c>
      <c r="E338" s="600" t="s">
        <v>67</v>
      </c>
      <c r="F338" s="600">
        <v>7100000</v>
      </c>
      <c r="G338" s="600">
        <v>7100000</v>
      </c>
      <c r="H338" s="600">
        <v>1</v>
      </c>
      <c r="I338" s="600"/>
      <c r="K338" s="464"/>
    </row>
    <row r="339" spans="2:11" x14ac:dyDescent="0.25">
      <c r="B339" s="600">
        <v>90</v>
      </c>
      <c r="C339" s="600" t="s">
        <v>67</v>
      </c>
      <c r="D339" s="600" t="s">
        <v>67</v>
      </c>
      <c r="E339" s="600" t="s">
        <v>356</v>
      </c>
      <c r="F339" s="600">
        <v>7100000</v>
      </c>
      <c r="G339" s="600">
        <v>7100000</v>
      </c>
      <c r="H339" s="600">
        <v>1</v>
      </c>
      <c r="I339" s="600"/>
      <c r="K339" s="464"/>
    </row>
    <row r="340" spans="2:11" x14ac:dyDescent="0.25">
      <c r="B340" s="600">
        <v>90</v>
      </c>
      <c r="C340" s="600" t="s">
        <v>67</v>
      </c>
      <c r="D340" s="600" t="s">
        <v>65</v>
      </c>
      <c r="E340" s="600" t="s">
        <v>65</v>
      </c>
      <c r="F340" s="600">
        <v>7069000</v>
      </c>
      <c r="G340" s="600">
        <v>7100000</v>
      </c>
      <c r="H340" s="600">
        <v>1</v>
      </c>
      <c r="I340" s="600"/>
      <c r="K340" s="464"/>
    </row>
    <row r="341" spans="2:11" x14ac:dyDescent="0.25">
      <c r="B341" s="600">
        <v>90</v>
      </c>
      <c r="C341" s="600" t="s">
        <v>67</v>
      </c>
      <c r="D341" s="600" t="s">
        <v>113</v>
      </c>
      <c r="E341" s="600" t="s">
        <v>154</v>
      </c>
      <c r="F341" s="600">
        <v>7100000</v>
      </c>
      <c r="G341" s="600">
        <v>7100000</v>
      </c>
      <c r="H341" s="600">
        <v>1</v>
      </c>
      <c r="I341" s="600"/>
      <c r="K341" s="464"/>
    </row>
    <row r="342" spans="2:11" x14ac:dyDescent="0.25">
      <c r="B342" s="600">
        <v>90</v>
      </c>
      <c r="C342" s="600" t="s">
        <v>67</v>
      </c>
      <c r="D342" s="600" t="s">
        <v>90</v>
      </c>
      <c r="E342" s="600" t="s">
        <v>91</v>
      </c>
      <c r="F342" s="600">
        <v>7100000</v>
      </c>
      <c r="G342" s="600">
        <v>7100000</v>
      </c>
      <c r="H342" s="600">
        <v>1</v>
      </c>
      <c r="I342" s="600"/>
      <c r="K342" s="464"/>
    </row>
    <row r="343" spans="2:11" x14ac:dyDescent="0.25">
      <c r="B343" s="600">
        <v>90</v>
      </c>
      <c r="C343" s="600" t="s">
        <v>67</v>
      </c>
      <c r="D343" s="600" t="s">
        <v>90</v>
      </c>
      <c r="E343" s="600" t="s">
        <v>307</v>
      </c>
      <c r="F343" s="600">
        <v>8872000</v>
      </c>
      <c r="G343" s="600">
        <v>8875000</v>
      </c>
      <c r="H343" s="600">
        <v>2</v>
      </c>
      <c r="I343" s="600"/>
      <c r="K343" s="464"/>
    </row>
    <row r="344" spans="2:11" x14ac:dyDescent="0.25">
      <c r="B344" s="600">
        <v>93</v>
      </c>
      <c r="C344" s="600" t="s">
        <v>135</v>
      </c>
      <c r="D344" s="600" t="s">
        <v>135</v>
      </c>
      <c r="E344" s="600" t="s">
        <v>474</v>
      </c>
      <c r="F344" s="600">
        <v>10650000</v>
      </c>
      <c r="G344" s="600">
        <v>11000000</v>
      </c>
      <c r="H344" s="600">
        <v>1</v>
      </c>
      <c r="I344" s="600"/>
      <c r="K344" s="464"/>
    </row>
    <row r="345" spans="2:11" x14ac:dyDescent="0.25">
      <c r="B345" s="600">
        <v>93</v>
      </c>
      <c r="C345" s="600" t="s">
        <v>135</v>
      </c>
      <c r="D345" s="600" t="s">
        <v>135</v>
      </c>
      <c r="E345" s="600" t="s">
        <v>467</v>
      </c>
      <c r="F345" s="600">
        <v>5942000</v>
      </c>
      <c r="G345" s="600">
        <v>29210811.5</v>
      </c>
      <c r="H345" s="600">
        <v>1</v>
      </c>
      <c r="I345" s="600"/>
      <c r="K345" s="464"/>
    </row>
    <row r="346" spans="2:11" x14ac:dyDescent="0.25">
      <c r="B346" s="600">
        <v>93</v>
      </c>
      <c r="C346" s="600" t="s">
        <v>135</v>
      </c>
      <c r="D346" s="600" t="s">
        <v>77</v>
      </c>
      <c r="E346" s="600" t="s">
        <v>77</v>
      </c>
      <c r="F346" s="600">
        <v>6038000</v>
      </c>
      <c r="G346" s="600">
        <v>36500000</v>
      </c>
      <c r="H346" s="600">
        <v>1</v>
      </c>
      <c r="I346" s="600"/>
      <c r="K346" s="464"/>
    </row>
    <row r="347" spans="2:11" x14ac:dyDescent="0.25">
      <c r="B347" s="600">
        <v>93</v>
      </c>
      <c r="C347" s="600" t="s">
        <v>135</v>
      </c>
      <c r="D347" s="600" t="s">
        <v>77</v>
      </c>
      <c r="E347" s="600" t="s">
        <v>438</v>
      </c>
      <c r="F347" s="600">
        <v>6647000</v>
      </c>
      <c r="G347" s="600">
        <v>7007712.8499999996</v>
      </c>
      <c r="H347" s="600">
        <v>1</v>
      </c>
      <c r="I347" s="600"/>
      <c r="K347" s="464"/>
    </row>
    <row r="348" spans="2:11" x14ac:dyDescent="0.25">
      <c r="B348" s="600">
        <v>93</v>
      </c>
      <c r="C348" s="600" t="s">
        <v>135</v>
      </c>
      <c r="D348" s="600" t="s">
        <v>115</v>
      </c>
      <c r="E348" s="600" t="s">
        <v>81</v>
      </c>
      <c r="F348" s="600">
        <v>7035000</v>
      </c>
      <c r="G348" s="600">
        <v>15543717.439999999</v>
      </c>
      <c r="H348" s="600">
        <v>2</v>
      </c>
      <c r="I348" s="600"/>
      <c r="K348" s="464"/>
    </row>
    <row r="349" spans="2:11" x14ac:dyDescent="0.25">
      <c r="B349" s="600">
        <v>93</v>
      </c>
      <c r="C349" s="600" t="s">
        <v>135</v>
      </c>
      <c r="D349" s="600" t="s">
        <v>492</v>
      </c>
      <c r="E349" s="600" t="s">
        <v>505</v>
      </c>
      <c r="F349" s="600">
        <v>5494000</v>
      </c>
      <c r="G349" s="600">
        <v>5937201.2800000003</v>
      </c>
      <c r="H349" s="600">
        <v>1</v>
      </c>
      <c r="I349" s="600"/>
      <c r="K349" s="464"/>
    </row>
    <row r="350" spans="2:11" x14ac:dyDescent="0.25">
      <c r="B350" s="600">
        <v>93</v>
      </c>
      <c r="C350" s="600" t="s">
        <v>135</v>
      </c>
      <c r="D350" s="600" t="s">
        <v>408</v>
      </c>
      <c r="E350" s="600" t="s">
        <v>409</v>
      </c>
      <c r="F350" s="600">
        <v>7100000</v>
      </c>
      <c r="G350" s="600">
        <v>7435000</v>
      </c>
      <c r="H350" s="600">
        <v>1</v>
      </c>
      <c r="I350" s="600"/>
      <c r="K350" s="464"/>
    </row>
    <row r="351" spans="2:11" x14ac:dyDescent="0.25">
      <c r="B351" s="600">
        <v>93</v>
      </c>
      <c r="C351" s="600" t="s">
        <v>135</v>
      </c>
      <c r="D351" s="600" t="s">
        <v>144</v>
      </c>
      <c r="E351" s="600" t="s">
        <v>103</v>
      </c>
      <c r="F351" s="600">
        <v>6990571.4285714282</v>
      </c>
      <c r="G351" s="600">
        <v>11424042.834285716</v>
      </c>
      <c r="H351" s="600">
        <v>7</v>
      </c>
      <c r="I351" s="600"/>
      <c r="K351" s="464"/>
    </row>
    <row r="352" spans="2:11" x14ac:dyDescent="0.25">
      <c r="B352" s="600">
        <v>93</v>
      </c>
      <c r="C352" s="600" t="s">
        <v>135</v>
      </c>
      <c r="D352" s="600" t="s">
        <v>144</v>
      </c>
      <c r="E352" s="600" t="s">
        <v>290</v>
      </c>
      <c r="F352" s="600">
        <v>7055000</v>
      </c>
      <c r="G352" s="600">
        <v>7350000</v>
      </c>
      <c r="H352" s="600">
        <v>1</v>
      </c>
      <c r="I352" s="600"/>
      <c r="K352" s="464"/>
    </row>
    <row r="353" spans="2:11" x14ac:dyDescent="0.25">
      <c r="B353" s="600">
        <v>93</v>
      </c>
      <c r="C353" s="600" t="s">
        <v>135</v>
      </c>
      <c r="D353" s="600" t="s">
        <v>144</v>
      </c>
      <c r="E353" s="600" t="s">
        <v>78</v>
      </c>
      <c r="F353" s="600">
        <v>6830500</v>
      </c>
      <c r="G353" s="600">
        <v>14888144.449999999</v>
      </c>
      <c r="H353" s="600">
        <v>6</v>
      </c>
      <c r="I353" s="600"/>
      <c r="K353" s="464"/>
    </row>
    <row r="354" spans="2:11" x14ac:dyDescent="0.25">
      <c r="B354" s="600">
        <v>93</v>
      </c>
      <c r="C354" s="600" t="s">
        <v>135</v>
      </c>
      <c r="D354" s="600" t="s">
        <v>144</v>
      </c>
      <c r="E354" s="600" t="s">
        <v>79</v>
      </c>
      <c r="F354" s="600">
        <v>5846000</v>
      </c>
      <c r="G354" s="600">
        <v>18991000</v>
      </c>
      <c r="H354" s="600">
        <v>1</v>
      </c>
      <c r="I354" s="600"/>
      <c r="K354" s="464"/>
    </row>
    <row r="355" spans="2:11" x14ac:dyDescent="0.25">
      <c r="B355" s="600">
        <v>93</v>
      </c>
      <c r="C355" s="600" t="s">
        <v>135</v>
      </c>
      <c r="D355" s="600" t="s">
        <v>144</v>
      </c>
      <c r="E355" s="600" t="s">
        <v>64</v>
      </c>
      <c r="F355" s="600">
        <v>6809500</v>
      </c>
      <c r="G355" s="600">
        <v>10332519</v>
      </c>
      <c r="H355" s="600">
        <v>2</v>
      </c>
      <c r="I355" s="600"/>
      <c r="K355" s="464"/>
    </row>
    <row r="356" spans="2:11" x14ac:dyDescent="0.25">
      <c r="B356" s="600">
        <v>93</v>
      </c>
      <c r="C356" s="600" t="s">
        <v>135</v>
      </c>
      <c r="D356" s="600" t="s">
        <v>144</v>
      </c>
      <c r="E356" s="600" t="s">
        <v>150</v>
      </c>
      <c r="F356" s="600">
        <v>7020000</v>
      </c>
      <c r="G356" s="600">
        <v>12730400</v>
      </c>
      <c r="H356" s="600">
        <v>1</v>
      </c>
      <c r="I356" s="600"/>
      <c r="K356" s="464"/>
    </row>
    <row r="357" spans="2:11" x14ac:dyDescent="0.25">
      <c r="B357" s="600">
        <v>93</v>
      </c>
      <c r="C357" s="600" t="s">
        <v>12</v>
      </c>
      <c r="D357" s="600" t="s">
        <v>12</v>
      </c>
      <c r="E357" s="600" t="s">
        <v>135</v>
      </c>
      <c r="F357" s="600">
        <v>5325000</v>
      </c>
      <c r="G357" s="600">
        <v>16455193.18</v>
      </c>
      <c r="H357" s="600">
        <v>2</v>
      </c>
      <c r="I357" s="600"/>
      <c r="K357" s="464"/>
    </row>
    <row r="358" spans="2:11" x14ac:dyDescent="0.25">
      <c r="B358" s="600">
        <v>93</v>
      </c>
      <c r="C358" s="600" t="s">
        <v>12</v>
      </c>
      <c r="D358" s="600" t="s">
        <v>12</v>
      </c>
      <c r="E358" s="600" t="s">
        <v>276</v>
      </c>
      <c r="F358" s="600">
        <v>7100000</v>
      </c>
      <c r="G358" s="600">
        <v>7450000</v>
      </c>
      <c r="H358" s="600">
        <v>1</v>
      </c>
      <c r="I358" s="600"/>
      <c r="K358" s="464"/>
    </row>
    <row r="359" spans="2:11" x14ac:dyDescent="0.25">
      <c r="B359" s="600">
        <v>93</v>
      </c>
      <c r="C359" s="600" t="s">
        <v>12</v>
      </c>
      <c r="D359" s="600" t="s">
        <v>12</v>
      </c>
      <c r="E359" s="600" t="s">
        <v>77</v>
      </c>
      <c r="F359" s="600">
        <v>5325000</v>
      </c>
      <c r="G359" s="600">
        <v>22891952.710000001</v>
      </c>
      <c r="H359" s="600">
        <v>4</v>
      </c>
      <c r="I359" s="600"/>
      <c r="K359" s="464"/>
    </row>
    <row r="360" spans="2:11" x14ac:dyDescent="0.25">
      <c r="B360" s="600">
        <v>93</v>
      </c>
      <c r="C360" s="600" t="s">
        <v>12</v>
      </c>
      <c r="D360" s="600" t="s">
        <v>12</v>
      </c>
      <c r="E360" s="600" t="s">
        <v>489</v>
      </c>
      <c r="F360" s="600">
        <v>5302000</v>
      </c>
      <c r="G360" s="600">
        <v>48902000</v>
      </c>
      <c r="H360" s="600">
        <v>1</v>
      </c>
      <c r="I360" s="600"/>
      <c r="K360" s="464"/>
    </row>
    <row r="361" spans="2:11" x14ac:dyDescent="0.25">
      <c r="B361" s="600">
        <v>93</v>
      </c>
      <c r="C361" s="600" t="s">
        <v>12</v>
      </c>
      <c r="D361" s="600" t="s">
        <v>137</v>
      </c>
      <c r="E361" s="600" t="s">
        <v>415</v>
      </c>
      <c r="F361" s="600">
        <v>7020000</v>
      </c>
      <c r="G361" s="600">
        <v>19000000</v>
      </c>
      <c r="H361" s="600">
        <v>1</v>
      </c>
      <c r="I361" s="600"/>
      <c r="K361" s="464"/>
    </row>
    <row r="362" spans="2:11" x14ac:dyDescent="0.25">
      <c r="B362" s="600">
        <v>93</v>
      </c>
      <c r="C362" s="600" t="s">
        <v>12</v>
      </c>
      <c r="D362" s="600" t="s">
        <v>137</v>
      </c>
      <c r="E362" s="600" t="s">
        <v>276</v>
      </c>
      <c r="F362" s="600">
        <v>10330000</v>
      </c>
      <c r="G362" s="600">
        <v>24996841.719999999</v>
      </c>
      <c r="H362" s="600">
        <v>1</v>
      </c>
      <c r="I362" s="600"/>
      <c r="K362" s="464"/>
    </row>
    <row r="363" spans="2:11" x14ac:dyDescent="0.25">
      <c r="B363" s="600">
        <v>93</v>
      </c>
      <c r="C363" s="600" t="s">
        <v>12</v>
      </c>
      <c r="D363" s="600" t="s">
        <v>137</v>
      </c>
      <c r="E363" s="600" t="s">
        <v>324</v>
      </c>
      <c r="F363" s="600">
        <v>6295000</v>
      </c>
      <c r="G363" s="600">
        <v>20888744.539999999</v>
      </c>
      <c r="H363" s="600">
        <v>1</v>
      </c>
      <c r="I363" s="600"/>
      <c r="K363" s="464"/>
    </row>
    <row r="364" spans="2:11" x14ac:dyDescent="0.25">
      <c r="B364" s="600">
        <v>93</v>
      </c>
      <c r="C364" s="600" t="s">
        <v>12</v>
      </c>
      <c r="D364" s="600" t="s">
        <v>137</v>
      </c>
      <c r="E364" s="600" t="s">
        <v>478</v>
      </c>
      <c r="F364" s="600">
        <v>7050000</v>
      </c>
      <c r="G364" s="600">
        <v>18750000</v>
      </c>
      <c r="H364" s="600">
        <v>1</v>
      </c>
      <c r="I364" s="600"/>
      <c r="K364" s="464"/>
    </row>
    <row r="365" spans="2:11" x14ac:dyDescent="0.25">
      <c r="B365" s="600">
        <v>93</v>
      </c>
      <c r="C365" s="600" t="s">
        <v>12</v>
      </c>
      <c r="D365" s="600" t="s">
        <v>137</v>
      </c>
      <c r="E365" s="600" t="s">
        <v>363</v>
      </c>
      <c r="F365" s="600">
        <v>7035000</v>
      </c>
      <c r="G365" s="600">
        <v>18475022.84</v>
      </c>
      <c r="H365" s="600">
        <v>1</v>
      </c>
      <c r="I365" s="600"/>
      <c r="K365" s="464"/>
    </row>
    <row r="366" spans="2:11" x14ac:dyDescent="0.25">
      <c r="B366" s="600">
        <v>93</v>
      </c>
      <c r="C366" s="600" t="s">
        <v>12</v>
      </c>
      <c r="D366" s="600" t="s">
        <v>137</v>
      </c>
      <c r="E366" s="600" t="s">
        <v>355</v>
      </c>
      <c r="F366" s="600">
        <v>7010000</v>
      </c>
      <c r="G366" s="600">
        <v>14907520</v>
      </c>
      <c r="H366" s="600">
        <v>1</v>
      </c>
      <c r="I366" s="600"/>
      <c r="K366" s="464"/>
    </row>
    <row r="367" spans="2:11" x14ac:dyDescent="0.25">
      <c r="B367" s="600">
        <v>93</v>
      </c>
      <c r="C367" s="600" t="s">
        <v>12</v>
      </c>
      <c r="D367" s="600" t="s">
        <v>137</v>
      </c>
      <c r="E367" s="600" t="s">
        <v>145</v>
      </c>
      <c r="F367" s="600">
        <v>7075000</v>
      </c>
      <c r="G367" s="600">
        <v>17641115</v>
      </c>
      <c r="H367" s="600">
        <v>1</v>
      </c>
      <c r="I367" s="600"/>
      <c r="K367" s="464"/>
    </row>
    <row r="368" spans="2:11" x14ac:dyDescent="0.25">
      <c r="B368" s="600">
        <v>93</v>
      </c>
      <c r="C368" s="600" t="s">
        <v>12</v>
      </c>
      <c r="D368" s="600" t="s">
        <v>82</v>
      </c>
      <c r="E368" s="600" t="s">
        <v>305</v>
      </c>
      <c r="F368" s="600">
        <v>5494000</v>
      </c>
      <c r="G368" s="600">
        <v>43399069.380000003</v>
      </c>
      <c r="H368" s="600">
        <v>1</v>
      </c>
      <c r="I368" s="600"/>
      <c r="K368" s="464"/>
    </row>
    <row r="369" spans="2:11" x14ac:dyDescent="0.25">
      <c r="B369" s="600">
        <v>93</v>
      </c>
      <c r="C369" s="600" t="s">
        <v>12</v>
      </c>
      <c r="D369" s="600" t="s">
        <v>82</v>
      </c>
      <c r="E369" s="600" t="s">
        <v>325</v>
      </c>
      <c r="F369" s="600">
        <v>6327000</v>
      </c>
      <c r="G369" s="600">
        <v>26970187.350000001</v>
      </c>
      <c r="H369" s="600">
        <v>1</v>
      </c>
      <c r="I369" s="600"/>
      <c r="K369" s="464"/>
    </row>
    <row r="370" spans="2:11" x14ac:dyDescent="0.25">
      <c r="B370" s="600">
        <v>93</v>
      </c>
      <c r="C370" s="600" t="s">
        <v>12</v>
      </c>
      <c r="D370" s="600" t="s">
        <v>370</v>
      </c>
      <c r="E370" s="600" t="s">
        <v>276</v>
      </c>
      <c r="F370" s="600">
        <v>5334000</v>
      </c>
      <c r="G370" s="600">
        <v>25793183.420000002</v>
      </c>
      <c r="H370" s="600">
        <v>1</v>
      </c>
      <c r="I370" s="600"/>
      <c r="K370" s="464"/>
    </row>
    <row r="371" spans="2:11" x14ac:dyDescent="0.25">
      <c r="B371" s="600">
        <v>93</v>
      </c>
      <c r="C371" s="600" t="s">
        <v>12</v>
      </c>
      <c r="D371" s="600" t="s">
        <v>370</v>
      </c>
      <c r="E371" s="600" t="s">
        <v>355</v>
      </c>
      <c r="F371" s="600">
        <v>7045000</v>
      </c>
      <c r="G371" s="600">
        <v>14115804.699999999</v>
      </c>
      <c r="H371" s="600">
        <v>1</v>
      </c>
      <c r="I371" s="600"/>
      <c r="K371" s="464"/>
    </row>
    <row r="372" spans="2:11" x14ac:dyDescent="0.25">
      <c r="B372" s="600">
        <v>93</v>
      </c>
      <c r="C372" s="600" t="s">
        <v>12</v>
      </c>
      <c r="D372" s="600" t="s">
        <v>83</v>
      </c>
      <c r="E372" s="600" t="s">
        <v>253</v>
      </c>
      <c r="F372" s="600">
        <v>8265000</v>
      </c>
      <c r="G372" s="600">
        <v>13502004.843333332</v>
      </c>
      <c r="H372" s="600">
        <v>3</v>
      </c>
      <c r="I372" s="600"/>
      <c r="K372" s="464"/>
    </row>
    <row r="373" spans="2:11" x14ac:dyDescent="0.25">
      <c r="B373" s="600">
        <v>93</v>
      </c>
      <c r="C373" s="600" t="s">
        <v>12</v>
      </c>
      <c r="D373" s="600" t="s">
        <v>83</v>
      </c>
      <c r="E373" s="600" t="s">
        <v>135</v>
      </c>
      <c r="F373" s="600">
        <v>6743000</v>
      </c>
      <c r="G373" s="600">
        <v>8805553.2400000002</v>
      </c>
      <c r="H373" s="600">
        <v>1</v>
      </c>
      <c r="I373" s="600"/>
      <c r="K373" s="464"/>
    </row>
    <row r="374" spans="2:11" x14ac:dyDescent="0.25">
      <c r="B374" s="600">
        <v>93</v>
      </c>
      <c r="C374" s="600" t="s">
        <v>12</v>
      </c>
      <c r="D374" s="600" t="s">
        <v>83</v>
      </c>
      <c r="E374" s="600" t="s">
        <v>487</v>
      </c>
      <c r="F374" s="600">
        <v>4821000</v>
      </c>
      <c r="G374" s="600">
        <v>34000000</v>
      </c>
      <c r="H374" s="600">
        <v>1</v>
      </c>
      <c r="I374" s="600"/>
      <c r="K374" s="464"/>
    </row>
    <row r="375" spans="2:11" x14ac:dyDescent="0.25">
      <c r="B375" s="600">
        <v>93</v>
      </c>
      <c r="C375" s="600" t="s">
        <v>12</v>
      </c>
      <c r="D375" s="600" t="s">
        <v>83</v>
      </c>
      <c r="E375" s="600" t="s">
        <v>364</v>
      </c>
      <c r="F375" s="600">
        <v>6935000</v>
      </c>
      <c r="G375" s="600">
        <v>8408582.0299999993</v>
      </c>
      <c r="H375" s="600">
        <v>1</v>
      </c>
      <c r="I375" s="600"/>
      <c r="K375" s="464"/>
    </row>
    <row r="376" spans="2:11" x14ac:dyDescent="0.25">
      <c r="B376" s="600">
        <v>93</v>
      </c>
      <c r="C376" s="600" t="s">
        <v>12</v>
      </c>
      <c r="D376" s="600" t="s">
        <v>279</v>
      </c>
      <c r="E376" s="600" t="s">
        <v>506</v>
      </c>
      <c r="F376" s="600">
        <v>7070000</v>
      </c>
      <c r="G376" s="600">
        <v>17556768.800000001</v>
      </c>
      <c r="H376" s="600">
        <v>1</v>
      </c>
      <c r="I376" s="600"/>
      <c r="K376" s="464"/>
    </row>
    <row r="377" spans="2:11" x14ac:dyDescent="0.25">
      <c r="B377" s="600">
        <v>93</v>
      </c>
      <c r="C377" s="600" t="s">
        <v>12</v>
      </c>
      <c r="D377" s="600" t="s">
        <v>285</v>
      </c>
      <c r="E377" s="600" t="s">
        <v>81</v>
      </c>
      <c r="F377" s="600">
        <v>7095000</v>
      </c>
      <c r="G377" s="600">
        <v>10600000</v>
      </c>
      <c r="H377" s="600">
        <v>1</v>
      </c>
      <c r="I377" s="600"/>
      <c r="K377" s="464"/>
    </row>
    <row r="378" spans="2:11" x14ac:dyDescent="0.25">
      <c r="B378" s="600">
        <v>93</v>
      </c>
      <c r="C378" s="600" t="s">
        <v>12</v>
      </c>
      <c r="D378" s="600" t="s">
        <v>285</v>
      </c>
      <c r="E378" s="600" t="s">
        <v>507</v>
      </c>
      <c r="F378" s="600">
        <v>3532500</v>
      </c>
      <c r="G378" s="600">
        <v>8414746.9049999993</v>
      </c>
      <c r="H378" s="600">
        <v>2</v>
      </c>
      <c r="I378" s="600"/>
      <c r="K378" s="464"/>
    </row>
    <row r="379" spans="2:11" x14ac:dyDescent="0.25">
      <c r="B379" s="600">
        <v>93</v>
      </c>
      <c r="C379" s="600" t="s">
        <v>12</v>
      </c>
      <c r="D379" s="600" t="s">
        <v>105</v>
      </c>
      <c r="E379" s="600" t="s">
        <v>126</v>
      </c>
      <c r="F379" s="600">
        <v>6306500</v>
      </c>
      <c r="G379" s="600">
        <v>33359892</v>
      </c>
      <c r="H379" s="600">
        <v>2</v>
      </c>
      <c r="I379" s="600"/>
      <c r="K379" s="464"/>
    </row>
    <row r="380" spans="2:11" x14ac:dyDescent="0.25">
      <c r="B380" s="600">
        <v>93</v>
      </c>
      <c r="C380" s="600" t="s">
        <v>12</v>
      </c>
      <c r="D380" s="600" t="s">
        <v>105</v>
      </c>
      <c r="E380" s="600" t="s">
        <v>106</v>
      </c>
      <c r="F380" s="600">
        <v>7090000</v>
      </c>
      <c r="G380" s="600">
        <v>16560255</v>
      </c>
      <c r="H380" s="600">
        <v>1</v>
      </c>
      <c r="I380" s="600"/>
      <c r="K380" s="464"/>
    </row>
    <row r="381" spans="2:11" x14ac:dyDescent="0.25">
      <c r="B381" s="600">
        <v>93</v>
      </c>
      <c r="C381" s="600" t="s">
        <v>12</v>
      </c>
      <c r="D381" s="600" t="s">
        <v>105</v>
      </c>
      <c r="E381" s="600" t="s">
        <v>127</v>
      </c>
      <c r="F381" s="600">
        <v>7095000</v>
      </c>
      <c r="G381" s="600">
        <v>7700181</v>
      </c>
      <c r="H381" s="600">
        <v>1</v>
      </c>
      <c r="I381" s="600"/>
      <c r="K381" s="464"/>
    </row>
    <row r="382" spans="2:11" x14ac:dyDescent="0.25">
      <c r="B382" s="600">
        <v>93</v>
      </c>
      <c r="C382" s="600" t="s">
        <v>12</v>
      </c>
      <c r="D382" s="600" t="s">
        <v>105</v>
      </c>
      <c r="E382" s="600" t="s">
        <v>128</v>
      </c>
      <c r="F382" s="600">
        <v>7065000</v>
      </c>
      <c r="G382" s="600">
        <v>11860602</v>
      </c>
      <c r="H382" s="600">
        <v>1</v>
      </c>
      <c r="I382" s="600"/>
      <c r="K382" s="464"/>
    </row>
    <row r="383" spans="2:11" x14ac:dyDescent="0.25">
      <c r="B383" s="600">
        <v>93</v>
      </c>
      <c r="C383" s="600" t="s">
        <v>12</v>
      </c>
      <c r="D383" s="600" t="s">
        <v>105</v>
      </c>
      <c r="E383" s="600" t="s">
        <v>129</v>
      </c>
      <c r="F383" s="600">
        <v>7072500</v>
      </c>
      <c r="G383" s="600">
        <v>7811500.5</v>
      </c>
      <c r="H383" s="600">
        <v>2</v>
      </c>
      <c r="I383" s="600"/>
      <c r="K383" s="464"/>
    </row>
    <row r="384" spans="2:11" x14ac:dyDescent="0.25">
      <c r="B384" s="600">
        <v>93</v>
      </c>
      <c r="C384" s="600" t="s">
        <v>12</v>
      </c>
      <c r="D384" s="600" t="s">
        <v>105</v>
      </c>
      <c r="E384" s="600" t="s">
        <v>146</v>
      </c>
      <c r="F384" s="600">
        <v>6231000</v>
      </c>
      <c r="G384" s="600">
        <v>16473684.689999999</v>
      </c>
      <c r="H384" s="600">
        <v>1</v>
      </c>
      <c r="I384" s="600"/>
      <c r="K384" s="464"/>
    </row>
    <row r="385" spans="2:11" x14ac:dyDescent="0.25">
      <c r="B385" s="600">
        <v>93</v>
      </c>
      <c r="C385" s="600" t="s">
        <v>12</v>
      </c>
      <c r="D385" s="600" t="s">
        <v>105</v>
      </c>
      <c r="E385" s="600" t="s">
        <v>399</v>
      </c>
      <c r="F385" s="600">
        <v>7050000</v>
      </c>
      <c r="G385" s="600">
        <v>14270104</v>
      </c>
      <c r="H385" s="600">
        <v>1</v>
      </c>
      <c r="I385" s="600"/>
      <c r="K385" s="464"/>
    </row>
    <row r="386" spans="2:11" ht="30" x14ac:dyDescent="0.25">
      <c r="B386" s="600">
        <v>93</v>
      </c>
      <c r="C386" s="600" t="s">
        <v>12</v>
      </c>
      <c r="D386" s="600" t="s">
        <v>376</v>
      </c>
      <c r="E386" s="600" t="s">
        <v>306</v>
      </c>
      <c r="F386" s="600">
        <v>7057500</v>
      </c>
      <c r="G386" s="600">
        <v>11085767.300000001</v>
      </c>
      <c r="H386" s="600">
        <v>2</v>
      </c>
      <c r="I386" s="600"/>
      <c r="K386" s="464"/>
    </row>
    <row r="387" spans="2:11" x14ac:dyDescent="0.25">
      <c r="B387" s="600">
        <v>93</v>
      </c>
      <c r="C387" s="600" t="s">
        <v>12</v>
      </c>
      <c r="D387" s="600" t="s">
        <v>84</v>
      </c>
      <c r="E387" s="600" t="s">
        <v>301</v>
      </c>
      <c r="F387" s="600">
        <v>10650000</v>
      </c>
      <c r="G387" s="600">
        <v>11000000</v>
      </c>
      <c r="H387" s="600">
        <v>1</v>
      </c>
      <c r="I387" s="600"/>
      <c r="K387" s="464"/>
    </row>
    <row r="388" spans="2:11" x14ac:dyDescent="0.25">
      <c r="B388" s="600">
        <v>93</v>
      </c>
      <c r="C388" s="600" t="s">
        <v>12</v>
      </c>
      <c r="D388" s="600" t="s">
        <v>84</v>
      </c>
      <c r="E388" s="600" t="s">
        <v>151</v>
      </c>
      <c r="F388" s="600">
        <v>7100000</v>
      </c>
      <c r="G388" s="600">
        <v>7350000</v>
      </c>
      <c r="H388" s="600">
        <v>1</v>
      </c>
      <c r="I388" s="600"/>
      <c r="K388" s="464"/>
    </row>
    <row r="389" spans="2:11" x14ac:dyDescent="0.25">
      <c r="B389" s="600">
        <v>93</v>
      </c>
      <c r="C389" s="600" t="s">
        <v>12</v>
      </c>
      <c r="D389" s="600" t="s">
        <v>84</v>
      </c>
      <c r="E389" s="600" t="s">
        <v>373</v>
      </c>
      <c r="F389" s="600">
        <v>10650000</v>
      </c>
      <c r="G389" s="600">
        <v>10950000</v>
      </c>
      <c r="H389" s="600">
        <v>1</v>
      </c>
      <c r="I389" s="600"/>
      <c r="K389" s="464"/>
    </row>
    <row r="390" spans="2:11" x14ac:dyDescent="0.25">
      <c r="B390" s="600">
        <v>93</v>
      </c>
      <c r="C390" s="600" t="s">
        <v>12</v>
      </c>
      <c r="D390" s="600" t="s">
        <v>107</v>
      </c>
      <c r="E390" s="600" t="s">
        <v>432</v>
      </c>
      <c r="F390" s="600">
        <v>7100000</v>
      </c>
      <c r="G390" s="600">
        <v>7380000</v>
      </c>
      <c r="H390" s="600">
        <v>1</v>
      </c>
      <c r="I390" s="600"/>
      <c r="K390" s="464"/>
    </row>
    <row r="391" spans="2:11" x14ac:dyDescent="0.25">
      <c r="B391" s="600">
        <v>93</v>
      </c>
      <c r="C391" s="600" t="s">
        <v>12</v>
      </c>
      <c r="D391" s="600" t="s">
        <v>117</v>
      </c>
      <c r="E391" s="600" t="s">
        <v>302</v>
      </c>
      <c r="F391" s="600">
        <v>10650000</v>
      </c>
      <c r="G391" s="600">
        <v>11050000</v>
      </c>
      <c r="H391" s="600">
        <v>1</v>
      </c>
      <c r="I391" s="600"/>
      <c r="K391" s="464"/>
    </row>
    <row r="392" spans="2:11" x14ac:dyDescent="0.25">
      <c r="B392" s="600">
        <v>93</v>
      </c>
      <c r="C392" s="600" t="s">
        <v>13</v>
      </c>
      <c r="D392" s="600" t="s">
        <v>13</v>
      </c>
      <c r="E392" s="600" t="s">
        <v>404</v>
      </c>
      <c r="F392" s="600">
        <v>5910000</v>
      </c>
      <c r="G392" s="600">
        <v>30600000</v>
      </c>
      <c r="H392" s="600">
        <v>1</v>
      </c>
      <c r="I392" s="600"/>
      <c r="K392" s="464"/>
    </row>
    <row r="393" spans="2:11" x14ac:dyDescent="0.25">
      <c r="B393" s="600">
        <v>93</v>
      </c>
      <c r="C393" s="600" t="s">
        <v>13</v>
      </c>
      <c r="D393" s="600" t="s">
        <v>401</v>
      </c>
      <c r="E393" s="600" t="s">
        <v>401</v>
      </c>
      <c r="F393" s="600">
        <v>6679000</v>
      </c>
      <c r="G393" s="600">
        <v>26523000</v>
      </c>
      <c r="H393" s="600">
        <v>1</v>
      </c>
      <c r="I393" s="600"/>
      <c r="K393" s="464"/>
    </row>
    <row r="394" spans="2:11" x14ac:dyDescent="0.25">
      <c r="B394" s="600">
        <v>93</v>
      </c>
      <c r="C394" s="600" t="s">
        <v>13</v>
      </c>
      <c r="D394" s="600" t="s">
        <v>401</v>
      </c>
      <c r="E394" s="600" t="s">
        <v>508</v>
      </c>
      <c r="F394" s="600">
        <v>7100000</v>
      </c>
      <c r="G394" s="600">
        <v>7300000</v>
      </c>
      <c r="H394" s="600">
        <v>1</v>
      </c>
      <c r="I394" s="600"/>
      <c r="K394" s="464"/>
    </row>
    <row r="395" spans="2:11" x14ac:dyDescent="0.25">
      <c r="B395" s="600">
        <v>93</v>
      </c>
      <c r="C395" s="600" t="s">
        <v>13</v>
      </c>
      <c r="D395" s="600" t="s">
        <v>275</v>
      </c>
      <c r="E395" s="600" t="s">
        <v>400</v>
      </c>
      <c r="F395" s="600">
        <v>5269000</v>
      </c>
      <c r="G395" s="600">
        <v>46900000</v>
      </c>
      <c r="H395" s="600">
        <v>1</v>
      </c>
      <c r="I395" s="600"/>
      <c r="K395" s="464"/>
    </row>
    <row r="396" spans="2:11" x14ac:dyDescent="0.25">
      <c r="B396" s="600">
        <v>93</v>
      </c>
      <c r="C396" s="600" t="s">
        <v>13</v>
      </c>
      <c r="D396" s="600" t="s">
        <v>100</v>
      </c>
      <c r="E396" s="600" t="s">
        <v>365</v>
      </c>
      <c r="F396" s="600">
        <v>10650000</v>
      </c>
      <c r="G396" s="600">
        <v>10950000</v>
      </c>
      <c r="H396" s="600">
        <v>1</v>
      </c>
      <c r="I396" s="600"/>
      <c r="K396" s="464"/>
    </row>
    <row r="397" spans="2:11" x14ac:dyDescent="0.25">
      <c r="B397" s="600">
        <v>93</v>
      </c>
      <c r="C397" s="600" t="s">
        <v>14</v>
      </c>
      <c r="D397" s="600" t="s">
        <v>14</v>
      </c>
      <c r="E397" s="600" t="s">
        <v>366</v>
      </c>
      <c r="F397" s="600">
        <v>3532500</v>
      </c>
      <c r="G397" s="600">
        <v>10705510</v>
      </c>
      <c r="H397" s="600">
        <v>2</v>
      </c>
      <c r="I397" s="600"/>
      <c r="K397" s="464"/>
    </row>
    <row r="398" spans="2:11" x14ac:dyDescent="0.25">
      <c r="B398" s="600">
        <v>93</v>
      </c>
      <c r="C398" s="600" t="s">
        <v>14</v>
      </c>
      <c r="D398" s="600" t="s">
        <v>81</v>
      </c>
      <c r="E398" s="600" t="s">
        <v>355</v>
      </c>
      <c r="F398" s="600">
        <v>4533000</v>
      </c>
      <c r="G398" s="600">
        <v>52225912.880000003</v>
      </c>
      <c r="H398" s="600">
        <v>1</v>
      </c>
      <c r="I398" s="600"/>
      <c r="K398" s="464"/>
    </row>
    <row r="399" spans="2:11" x14ac:dyDescent="0.25">
      <c r="B399" s="600">
        <v>93</v>
      </c>
      <c r="C399" s="600" t="s">
        <v>14</v>
      </c>
      <c r="D399" s="600" t="s">
        <v>96</v>
      </c>
      <c r="E399" s="600" t="s">
        <v>96</v>
      </c>
      <c r="F399" s="600">
        <v>4789000</v>
      </c>
      <c r="G399" s="600">
        <v>36250000</v>
      </c>
      <c r="H399" s="600">
        <v>1</v>
      </c>
      <c r="I399" s="600"/>
      <c r="K399" s="464"/>
    </row>
    <row r="400" spans="2:11" x14ac:dyDescent="0.25">
      <c r="B400" s="600">
        <v>93</v>
      </c>
      <c r="C400" s="600" t="s">
        <v>66</v>
      </c>
      <c r="D400" s="600" t="s">
        <v>108</v>
      </c>
      <c r="E400" s="600" t="s">
        <v>108</v>
      </c>
      <c r="F400" s="600">
        <v>7072500</v>
      </c>
      <c r="G400" s="600">
        <v>7525002.46</v>
      </c>
      <c r="H400" s="600">
        <v>2</v>
      </c>
      <c r="I400" s="600"/>
      <c r="K400" s="464"/>
    </row>
    <row r="401" spans="2:11" x14ac:dyDescent="0.25">
      <c r="B401" s="600">
        <v>93</v>
      </c>
      <c r="C401" s="600" t="s">
        <v>66</v>
      </c>
      <c r="D401" s="600" t="s">
        <v>108</v>
      </c>
      <c r="E401" s="600" t="s">
        <v>463</v>
      </c>
      <c r="F401" s="600">
        <v>7085000</v>
      </c>
      <c r="G401" s="600">
        <v>15200000</v>
      </c>
      <c r="H401" s="600">
        <v>1</v>
      </c>
      <c r="I401" s="600"/>
      <c r="K401" s="464"/>
    </row>
    <row r="402" spans="2:11" x14ac:dyDescent="0.25">
      <c r="B402" s="600">
        <v>93</v>
      </c>
      <c r="C402" s="600" t="s">
        <v>66</v>
      </c>
      <c r="D402" s="600" t="s">
        <v>109</v>
      </c>
      <c r="E402" s="600" t="s">
        <v>109</v>
      </c>
      <c r="F402" s="600">
        <v>7100000</v>
      </c>
      <c r="G402" s="600">
        <v>7450000</v>
      </c>
      <c r="H402" s="600">
        <v>1</v>
      </c>
      <c r="I402" s="600"/>
      <c r="K402" s="464"/>
    </row>
    <row r="403" spans="2:11" x14ac:dyDescent="0.25">
      <c r="B403" s="600">
        <v>93</v>
      </c>
      <c r="C403" s="600" t="s">
        <v>66</v>
      </c>
      <c r="D403" s="600" t="s">
        <v>109</v>
      </c>
      <c r="E403" s="600" t="s">
        <v>411</v>
      </c>
      <c r="F403" s="600">
        <v>7100000</v>
      </c>
      <c r="G403" s="600">
        <v>7380000</v>
      </c>
      <c r="H403" s="600">
        <v>1</v>
      </c>
      <c r="I403" s="600"/>
      <c r="K403" s="464"/>
    </row>
    <row r="404" spans="2:11" x14ac:dyDescent="0.25">
      <c r="B404" s="600">
        <v>93</v>
      </c>
      <c r="C404" s="600" t="s">
        <v>66</v>
      </c>
      <c r="D404" s="600" t="s">
        <v>109</v>
      </c>
      <c r="E404" s="600" t="s">
        <v>509</v>
      </c>
      <c r="F404" s="600">
        <v>6231000</v>
      </c>
      <c r="G404" s="600">
        <v>7360000</v>
      </c>
      <c r="H404" s="600">
        <v>1</v>
      </c>
      <c r="I404" s="600"/>
      <c r="K404" s="464"/>
    </row>
    <row r="405" spans="2:11" x14ac:dyDescent="0.25">
      <c r="B405" s="600">
        <v>93</v>
      </c>
      <c r="C405" s="600" t="s">
        <v>66</v>
      </c>
      <c r="D405" s="600" t="s">
        <v>87</v>
      </c>
      <c r="E405" s="600" t="s">
        <v>386</v>
      </c>
      <c r="F405" s="600">
        <v>7100000</v>
      </c>
      <c r="G405" s="600">
        <v>7370000</v>
      </c>
      <c r="H405" s="600">
        <v>1</v>
      </c>
      <c r="I405" s="600"/>
      <c r="K405" s="464"/>
    </row>
    <row r="406" spans="2:11" x14ac:dyDescent="0.25">
      <c r="B406" s="600">
        <v>93</v>
      </c>
      <c r="C406" s="600" t="s">
        <v>66</v>
      </c>
      <c r="D406" s="600" t="s">
        <v>87</v>
      </c>
      <c r="E406" s="600" t="s">
        <v>412</v>
      </c>
      <c r="F406" s="600">
        <v>7100000</v>
      </c>
      <c r="G406" s="600">
        <v>7350000</v>
      </c>
      <c r="H406" s="600">
        <v>1</v>
      </c>
      <c r="I406" s="600"/>
      <c r="K406" s="464"/>
    </row>
    <row r="407" spans="2:11" x14ac:dyDescent="0.25">
      <c r="B407" s="600">
        <v>93</v>
      </c>
      <c r="C407" s="600" t="s">
        <v>66</v>
      </c>
      <c r="D407" s="600" t="s">
        <v>110</v>
      </c>
      <c r="E407" s="600" t="s">
        <v>148</v>
      </c>
      <c r="F407" s="600">
        <v>7060000</v>
      </c>
      <c r="G407" s="600">
        <v>8575000</v>
      </c>
      <c r="H407" s="600">
        <v>1</v>
      </c>
      <c r="I407" s="600"/>
      <c r="K407" s="464"/>
    </row>
    <row r="408" spans="2:11" x14ac:dyDescent="0.25">
      <c r="B408" s="600">
        <v>93</v>
      </c>
      <c r="C408" s="600" t="s">
        <v>66</v>
      </c>
      <c r="D408" s="600" t="s">
        <v>277</v>
      </c>
      <c r="E408" s="600" t="s">
        <v>277</v>
      </c>
      <c r="F408" s="600">
        <v>10650000</v>
      </c>
      <c r="G408" s="600">
        <v>10900000</v>
      </c>
      <c r="H408" s="600">
        <v>1</v>
      </c>
      <c r="I408" s="600"/>
      <c r="K408" s="464"/>
    </row>
    <row r="409" spans="2:11" x14ac:dyDescent="0.25">
      <c r="B409" s="600">
        <v>93</v>
      </c>
      <c r="C409" s="600" t="s">
        <v>66</v>
      </c>
      <c r="D409" s="600" t="s">
        <v>277</v>
      </c>
      <c r="E409" s="600" t="s">
        <v>416</v>
      </c>
      <c r="F409" s="600">
        <v>10650000</v>
      </c>
      <c r="G409" s="600">
        <v>10900000</v>
      </c>
      <c r="H409" s="600">
        <v>1</v>
      </c>
      <c r="I409" s="600"/>
      <c r="K409" s="464"/>
    </row>
    <row r="410" spans="2:11" x14ac:dyDescent="0.25">
      <c r="B410" s="600">
        <v>93</v>
      </c>
      <c r="C410" s="600" t="s">
        <v>66</v>
      </c>
      <c r="D410" s="600" t="s">
        <v>283</v>
      </c>
      <c r="E410" s="600" t="s">
        <v>322</v>
      </c>
      <c r="F410" s="600">
        <v>8827500</v>
      </c>
      <c r="G410" s="600">
        <v>10684229.5</v>
      </c>
      <c r="H410" s="600">
        <v>2</v>
      </c>
      <c r="I410" s="600"/>
      <c r="K410" s="464"/>
    </row>
    <row r="411" spans="2:11" x14ac:dyDescent="0.25">
      <c r="B411" s="600">
        <v>93</v>
      </c>
      <c r="C411" s="600" t="s">
        <v>66</v>
      </c>
      <c r="D411" s="600" t="s">
        <v>147</v>
      </c>
      <c r="E411" s="600" t="s">
        <v>147</v>
      </c>
      <c r="F411" s="600">
        <v>10650000</v>
      </c>
      <c r="G411" s="600">
        <v>10900000</v>
      </c>
      <c r="H411" s="600">
        <v>1</v>
      </c>
      <c r="I411" s="600"/>
      <c r="K411" s="464"/>
    </row>
    <row r="412" spans="2:11" x14ac:dyDescent="0.25">
      <c r="B412" s="600">
        <v>93</v>
      </c>
      <c r="C412" s="600" t="s">
        <v>66</v>
      </c>
      <c r="D412" s="600" t="s">
        <v>111</v>
      </c>
      <c r="E412" s="600" t="s">
        <v>111</v>
      </c>
      <c r="F412" s="600">
        <v>7085000</v>
      </c>
      <c r="G412" s="600">
        <v>7350000</v>
      </c>
      <c r="H412" s="600">
        <v>1</v>
      </c>
      <c r="I412" s="600"/>
      <c r="K412" s="464"/>
    </row>
    <row r="413" spans="2:11" x14ac:dyDescent="0.25">
      <c r="B413" s="600">
        <v>93</v>
      </c>
      <c r="C413" s="600" t="s">
        <v>66</v>
      </c>
      <c r="D413" s="600" t="s">
        <v>111</v>
      </c>
      <c r="E413" s="600" t="s">
        <v>482</v>
      </c>
      <c r="F413" s="600">
        <v>7075000</v>
      </c>
      <c r="G413" s="600">
        <v>7350000</v>
      </c>
      <c r="H413" s="600">
        <v>1</v>
      </c>
      <c r="I413" s="600"/>
      <c r="K413" s="464"/>
    </row>
    <row r="414" spans="2:11" x14ac:dyDescent="0.25">
      <c r="B414" s="600">
        <v>93</v>
      </c>
      <c r="C414" s="600" t="s">
        <v>66</v>
      </c>
      <c r="D414" s="600" t="s">
        <v>297</v>
      </c>
      <c r="E414" s="600" t="s">
        <v>459</v>
      </c>
      <c r="F414" s="600">
        <v>7100000</v>
      </c>
      <c r="G414" s="600">
        <v>7380000</v>
      </c>
      <c r="H414" s="600">
        <v>2</v>
      </c>
      <c r="I414" s="600"/>
      <c r="K414" s="464"/>
    </row>
    <row r="415" spans="2:11" x14ac:dyDescent="0.25">
      <c r="B415" s="600">
        <v>93</v>
      </c>
      <c r="C415" s="600" t="s">
        <v>67</v>
      </c>
      <c r="D415" s="600" t="s">
        <v>67</v>
      </c>
      <c r="E415" s="600" t="s">
        <v>67</v>
      </c>
      <c r="F415" s="600">
        <v>10650000</v>
      </c>
      <c r="G415" s="600">
        <v>10900000</v>
      </c>
      <c r="H415" s="600">
        <v>1</v>
      </c>
      <c r="I415" s="600"/>
      <c r="K415" s="464"/>
    </row>
    <row r="416" spans="2:11" x14ac:dyDescent="0.25">
      <c r="B416" s="600">
        <v>93</v>
      </c>
      <c r="C416" s="600" t="s">
        <v>67</v>
      </c>
      <c r="D416" s="600" t="s">
        <v>67</v>
      </c>
      <c r="E416" s="600" t="s">
        <v>418</v>
      </c>
      <c r="F416" s="600">
        <v>7040000</v>
      </c>
      <c r="G416" s="600">
        <v>17410000</v>
      </c>
      <c r="H416" s="600">
        <v>1</v>
      </c>
      <c r="I416" s="600"/>
      <c r="K416" s="464"/>
    </row>
    <row r="417" spans="2:9" x14ac:dyDescent="0.25">
      <c r="B417" s="600">
        <v>93</v>
      </c>
      <c r="C417" s="600" t="s">
        <v>67</v>
      </c>
      <c r="D417" s="600" t="s">
        <v>67</v>
      </c>
      <c r="E417" s="600" t="s">
        <v>387</v>
      </c>
      <c r="F417" s="600">
        <v>7015000</v>
      </c>
      <c r="G417" s="600">
        <v>16884241</v>
      </c>
      <c r="H417" s="600">
        <v>1</v>
      </c>
      <c r="I417" s="600"/>
    </row>
    <row r="418" spans="2:9" x14ac:dyDescent="0.25">
      <c r="B418" s="600">
        <v>93</v>
      </c>
      <c r="C418" s="600" t="s">
        <v>67</v>
      </c>
      <c r="D418" s="600" t="s">
        <v>65</v>
      </c>
      <c r="E418" s="600" t="s">
        <v>89</v>
      </c>
      <c r="F418" s="600">
        <v>10650000</v>
      </c>
      <c r="G418" s="600">
        <v>10830000</v>
      </c>
      <c r="H418" s="600">
        <v>1</v>
      </c>
      <c r="I418" s="600"/>
    </row>
    <row r="419" spans="2:9" x14ac:dyDescent="0.25">
      <c r="B419" s="600">
        <v>93</v>
      </c>
      <c r="C419" s="600" t="s">
        <v>67</v>
      </c>
      <c r="D419" s="600" t="s">
        <v>133</v>
      </c>
      <c r="E419" s="600" t="s">
        <v>447</v>
      </c>
      <c r="F419" s="600">
        <v>6231000</v>
      </c>
      <c r="G419" s="600">
        <v>19372814</v>
      </c>
      <c r="H419" s="600">
        <v>1</v>
      </c>
      <c r="I419" s="600"/>
    </row>
    <row r="420" spans="2:9" x14ac:dyDescent="0.25">
      <c r="B420" s="600">
        <v>93</v>
      </c>
      <c r="C420" s="600" t="s">
        <v>67</v>
      </c>
      <c r="D420" s="600" t="s">
        <v>68</v>
      </c>
      <c r="E420" s="600" t="s">
        <v>494</v>
      </c>
      <c r="F420" s="600">
        <v>6967000</v>
      </c>
      <c r="G420" s="600">
        <v>14534000</v>
      </c>
      <c r="H420" s="600">
        <v>1</v>
      </c>
      <c r="I420" s="600"/>
    </row>
    <row r="421" spans="2:9" x14ac:dyDescent="0.25">
      <c r="B421" s="600">
        <v>93</v>
      </c>
      <c r="C421" s="600" t="s">
        <v>67</v>
      </c>
      <c r="D421" s="600" t="s">
        <v>134</v>
      </c>
      <c r="E421" s="600" t="s">
        <v>134</v>
      </c>
      <c r="F421" s="600">
        <v>7100000</v>
      </c>
      <c r="G421" s="600">
        <v>7400000</v>
      </c>
      <c r="H421" s="600">
        <v>1</v>
      </c>
      <c r="I421" s="600"/>
    </row>
    <row r="422" spans="2:9" x14ac:dyDescent="0.25">
      <c r="B422" s="600">
        <v>93</v>
      </c>
      <c r="C422" s="600" t="s">
        <v>67</v>
      </c>
      <c r="D422" s="600" t="s">
        <v>113</v>
      </c>
      <c r="E422" s="600" t="s">
        <v>154</v>
      </c>
      <c r="F422" s="600">
        <v>6942000</v>
      </c>
      <c r="G422" s="600">
        <v>12170000</v>
      </c>
      <c r="H422" s="600">
        <v>1</v>
      </c>
      <c r="I422" s="600"/>
    </row>
    <row r="423" spans="2:9" x14ac:dyDescent="0.25">
      <c r="B423" s="600">
        <v>93</v>
      </c>
      <c r="C423" s="600" t="s">
        <v>67</v>
      </c>
      <c r="D423" s="600" t="s">
        <v>90</v>
      </c>
      <c r="E423" s="600" t="s">
        <v>91</v>
      </c>
      <c r="F423" s="600">
        <v>7100000</v>
      </c>
      <c r="G423" s="600">
        <v>7292000</v>
      </c>
      <c r="H423" s="600">
        <v>2</v>
      </c>
      <c r="I423" s="600"/>
    </row>
    <row r="424" spans="2:9" x14ac:dyDescent="0.25">
      <c r="B424" s="600">
        <v>93</v>
      </c>
      <c r="C424" s="600" t="s">
        <v>138</v>
      </c>
      <c r="D424" s="600" t="s">
        <v>138</v>
      </c>
      <c r="E424" s="600" t="s">
        <v>138</v>
      </c>
      <c r="F424" s="600">
        <v>7936250</v>
      </c>
      <c r="G424" s="600">
        <v>8268672.79</v>
      </c>
      <c r="H424" s="600">
        <v>4</v>
      </c>
      <c r="I424" s="600"/>
    </row>
    <row r="425" spans="2:9" x14ac:dyDescent="0.25">
      <c r="B425" s="600">
        <v>93</v>
      </c>
      <c r="C425" s="600" t="s">
        <v>138</v>
      </c>
      <c r="D425" s="600" t="s">
        <v>142</v>
      </c>
      <c r="E425" s="600" t="s">
        <v>157</v>
      </c>
      <c r="F425" s="600">
        <v>7082500</v>
      </c>
      <c r="G425" s="600">
        <v>7147500</v>
      </c>
      <c r="H425" s="600">
        <v>2</v>
      </c>
      <c r="I425" s="600"/>
    </row>
    <row r="426" spans="2:9" x14ac:dyDescent="0.25">
      <c r="B426" s="600">
        <v>93</v>
      </c>
      <c r="C426" s="600" t="s">
        <v>138</v>
      </c>
      <c r="D426" s="600" t="s">
        <v>142</v>
      </c>
      <c r="E426" s="600" t="s">
        <v>101</v>
      </c>
      <c r="F426" s="600">
        <v>7087500</v>
      </c>
      <c r="G426" s="600">
        <v>7386780</v>
      </c>
      <c r="H426" s="600">
        <v>2</v>
      </c>
      <c r="I426" s="600"/>
    </row>
    <row r="427" spans="2:9" x14ac:dyDescent="0.25">
      <c r="B427" s="600">
        <v>93</v>
      </c>
      <c r="C427" s="600" t="s">
        <v>138</v>
      </c>
      <c r="D427" s="600" t="s">
        <v>142</v>
      </c>
      <c r="E427" s="600" t="s">
        <v>73</v>
      </c>
      <c r="F427" s="600">
        <v>7097500</v>
      </c>
      <c r="G427" s="600">
        <v>7227500</v>
      </c>
      <c r="H427" s="600">
        <v>2</v>
      </c>
      <c r="I427" s="600"/>
    </row>
    <row r="428" spans="2:9" x14ac:dyDescent="0.25">
      <c r="B428" s="600">
        <v>93</v>
      </c>
      <c r="C428" s="600" t="s">
        <v>138</v>
      </c>
      <c r="D428" s="600" t="s">
        <v>74</v>
      </c>
      <c r="E428" s="600" t="s">
        <v>334</v>
      </c>
      <c r="F428" s="600">
        <v>7100000</v>
      </c>
      <c r="G428" s="600">
        <v>7350000</v>
      </c>
      <c r="H428" s="600">
        <v>1</v>
      </c>
      <c r="I428" s="600"/>
    </row>
    <row r="429" spans="2:9" x14ac:dyDescent="0.25">
      <c r="B429" s="600">
        <v>93</v>
      </c>
      <c r="C429" s="600" t="s">
        <v>138</v>
      </c>
      <c r="D429" s="600" t="s">
        <v>119</v>
      </c>
      <c r="E429" s="600" t="s">
        <v>368</v>
      </c>
      <c r="F429" s="600">
        <v>4853000</v>
      </c>
      <c r="G429" s="600">
        <v>22985454.359999999</v>
      </c>
      <c r="H429" s="600">
        <v>1</v>
      </c>
      <c r="I429" s="600"/>
    </row>
    <row r="430" spans="2:9" x14ac:dyDescent="0.25">
      <c r="B430" s="600">
        <v>96</v>
      </c>
      <c r="C430" s="600" t="s">
        <v>12</v>
      </c>
      <c r="D430" s="600" t="s">
        <v>12</v>
      </c>
      <c r="E430" s="600" t="s">
        <v>95</v>
      </c>
      <c r="F430" s="600">
        <v>6647000</v>
      </c>
      <c r="G430" s="600">
        <v>34846993</v>
      </c>
      <c r="H430" s="600">
        <v>1</v>
      </c>
      <c r="I430" s="600"/>
    </row>
    <row r="431" spans="2:9" x14ac:dyDescent="0.25">
      <c r="B431" s="600">
        <v>96</v>
      </c>
      <c r="C431" s="600" t="s">
        <v>12</v>
      </c>
      <c r="D431" s="600" t="s">
        <v>105</v>
      </c>
      <c r="E431" s="600" t="s">
        <v>126</v>
      </c>
      <c r="F431" s="600">
        <v>7100000</v>
      </c>
      <c r="G431" s="600">
        <v>7323289.75</v>
      </c>
      <c r="H431" s="600">
        <v>1</v>
      </c>
      <c r="I431" s="600"/>
    </row>
    <row r="432" spans="2:9" x14ac:dyDescent="0.25">
      <c r="B432" s="600">
        <v>96</v>
      </c>
      <c r="C432" s="600" t="s">
        <v>12</v>
      </c>
      <c r="D432" s="600" t="s">
        <v>84</v>
      </c>
      <c r="E432" s="600" t="s">
        <v>84</v>
      </c>
      <c r="F432" s="600">
        <v>7100000</v>
      </c>
      <c r="G432" s="600">
        <v>7166065.6900000004</v>
      </c>
      <c r="H432" s="600">
        <v>1</v>
      </c>
      <c r="I432" s="600"/>
    </row>
    <row r="433" spans="2:9" x14ac:dyDescent="0.25">
      <c r="B433" s="600">
        <v>96</v>
      </c>
      <c r="C433" s="600" t="s">
        <v>12</v>
      </c>
      <c r="D433" s="600" t="s">
        <v>84</v>
      </c>
      <c r="E433" s="600" t="s">
        <v>151</v>
      </c>
      <c r="F433" s="600">
        <v>6946000</v>
      </c>
      <c r="G433" s="600">
        <v>7164327.5</v>
      </c>
      <c r="H433" s="600">
        <v>1</v>
      </c>
      <c r="I433" s="600"/>
    </row>
    <row r="434" spans="2:9" x14ac:dyDescent="0.25">
      <c r="B434" s="600">
        <v>96</v>
      </c>
      <c r="C434" s="600" t="s">
        <v>12</v>
      </c>
      <c r="D434" s="600" t="s">
        <v>84</v>
      </c>
      <c r="E434" s="600" t="s">
        <v>116</v>
      </c>
      <c r="F434" s="600">
        <v>7100000</v>
      </c>
      <c r="G434" s="600">
        <v>7184033.8099999996</v>
      </c>
      <c r="H434" s="600">
        <v>1</v>
      </c>
      <c r="I434" s="600"/>
    </row>
    <row r="435" spans="2:9" x14ac:dyDescent="0.25">
      <c r="B435" s="600">
        <v>96</v>
      </c>
      <c r="C435" s="600" t="s">
        <v>13</v>
      </c>
      <c r="D435" s="600" t="s">
        <v>13</v>
      </c>
      <c r="E435" s="600" t="s">
        <v>383</v>
      </c>
      <c r="F435" s="600">
        <v>6940000</v>
      </c>
      <c r="G435" s="600">
        <v>7052678.9299999997</v>
      </c>
      <c r="H435" s="600">
        <v>1</v>
      </c>
      <c r="I435" s="600"/>
    </row>
    <row r="436" spans="2:9" x14ac:dyDescent="0.25">
      <c r="B436" s="600">
        <v>96</v>
      </c>
      <c r="C436" s="600" t="s">
        <v>13</v>
      </c>
      <c r="D436" s="600" t="s">
        <v>13</v>
      </c>
      <c r="E436" s="600" t="s">
        <v>384</v>
      </c>
      <c r="F436" s="600">
        <v>6853333.333333333</v>
      </c>
      <c r="G436" s="600">
        <v>7087046</v>
      </c>
      <c r="H436" s="600">
        <v>3</v>
      </c>
      <c r="I436" s="600"/>
    </row>
    <row r="437" spans="2:9" x14ac:dyDescent="0.25">
      <c r="B437" s="600">
        <v>96</v>
      </c>
      <c r="C437" s="600" t="s">
        <v>13</v>
      </c>
      <c r="D437" s="600" t="s">
        <v>401</v>
      </c>
      <c r="E437" s="600" t="s">
        <v>508</v>
      </c>
      <c r="F437" s="600">
        <v>7100000</v>
      </c>
      <c r="G437" s="600">
        <v>7323289.75</v>
      </c>
      <c r="H437" s="600">
        <v>1</v>
      </c>
      <c r="I437" s="600"/>
    </row>
    <row r="438" spans="2:9" x14ac:dyDescent="0.25">
      <c r="B438" s="600">
        <v>96</v>
      </c>
      <c r="C438" s="600" t="s">
        <v>13</v>
      </c>
      <c r="D438" s="600" t="s">
        <v>401</v>
      </c>
      <c r="E438" s="600" t="s">
        <v>443</v>
      </c>
      <c r="F438" s="600">
        <v>6846000</v>
      </c>
      <c r="G438" s="600">
        <v>7080454.8700000001</v>
      </c>
      <c r="H438" s="600">
        <v>1</v>
      </c>
      <c r="I438" s="600"/>
    </row>
    <row r="439" spans="2:9" x14ac:dyDescent="0.25">
      <c r="B439" s="600">
        <v>96</v>
      </c>
      <c r="C439" s="600" t="s">
        <v>13</v>
      </c>
      <c r="D439" s="600" t="s">
        <v>98</v>
      </c>
      <c r="E439" s="600" t="s">
        <v>471</v>
      </c>
      <c r="F439" s="600">
        <v>7100000</v>
      </c>
      <c r="G439" s="600">
        <v>7341383.75</v>
      </c>
      <c r="H439" s="600">
        <v>1</v>
      </c>
      <c r="I439" s="600"/>
    </row>
    <row r="440" spans="2:9" x14ac:dyDescent="0.25">
      <c r="B440" s="600">
        <v>96</v>
      </c>
      <c r="C440" s="600" t="s">
        <v>13</v>
      </c>
      <c r="D440" s="600" t="s">
        <v>99</v>
      </c>
      <c r="E440" s="600" t="s">
        <v>81</v>
      </c>
      <c r="F440" s="600">
        <v>7100000</v>
      </c>
      <c r="G440" s="600">
        <v>7381582.8200000003</v>
      </c>
      <c r="H440" s="600">
        <v>1</v>
      </c>
      <c r="I440" s="600"/>
    </row>
    <row r="441" spans="2:9" x14ac:dyDescent="0.25">
      <c r="B441" s="600">
        <v>96</v>
      </c>
      <c r="C441" s="600" t="s">
        <v>14</v>
      </c>
      <c r="D441" s="600" t="s">
        <v>141</v>
      </c>
      <c r="E441" s="600" t="s">
        <v>123</v>
      </c>
      <c r="F441" s="600">
        <v>8875000</v>
      </c>
      <c r="G441" s="600">
        <v>8985610.7699999996</v>
      </c>
      <c r="H441" s="600">
        <v>2</v>
      </c>
      <c r="I441" s="600"/>
    </row>
    <row r="442" spans="2:9" x14ac:dyDescent="0.25">
      <c r="B442" s="600">
        <v>96</v>
      </c>
      <c r="C442" s="600" t="s">
        <v>66</v>
      </c>
      <c r="D442" s="600" t="s">
        <v>108</v>
      </c>
      <c r="E442" s="600" t="s">
        <v>463</v>
      </c>
      <c r="F442" s="600">
        <v>6391000</v>
      </c>
      <c r="G442" s="600">
        <v>7315278.0499999998</v>
      </c>
      <c r="H442" s="600">
        <v>1</v>
      </c>
      <c r="I442" s="600"/>
    </row>
    <row r="443" spans="2:9" x14ac:dyDescent="0.25">
      <c r="B443" s="600">
        <v>96</v>
      </c>
      <c r="C443" s="600" t="s">
        <v>67</v>
      </c>
      <c r="D443" s="600" t="s">
        <v>134</v>
      </c>
      <c r="E443" s="600" t="s">
        <v>134</v>
      </c>
      <c r="F443" s="600">
        <v>7013000</v>
      </c>
      <c r="G443" s="600">
        <v>7165082.5899999999</v>
      </c>
      <c r="H443" s="600">
        <v>1</v>
      </c>
      <c r="I443" s="600"/>
    </row>
    <row r="444" spans="2:9" x14ac:dyDescent="0.25">
      <c r="B444" s="600">
        <v>101</v>
      </c>
      <c r="C444" s="600" t="s">
        <v>135</v>
      </c>
      <c r="D444" s="600" t="s">
        <v>135</v>
      </c>
      <c r="E444" s="600" t="s">
        <v>483</v>
      </c>
      <c r="F444" s="600">
        <v>6504000</v>
      </c>
      <c r="G444" s="600">
        <v>6660000</v>
      </c>
      <c r="H444" s="600">
        <v>1</v>
      </c>
      <c r="I444" s="600"/>
    </row>
    <row r="445" spans="2:9" x14ac:dyDescent="0.25">
      <c r="B445" s="600">
        <v>101</v>
      </c>
      <c r="C445" s="600" t="s">
        <v>135</v>
      </c>
      <c r="D445" s="600" t="s">
        <v>135</v>
      </c>
      <c r="E445" s="600" t="s">
        <v>457</v>
      </c>
      <c r="F445" s="600">
        <v>7075000</v>
      </c>
      <c r="G445" s="600">
        <v>7440000</v>
      </c>
      <c r="H445" s="600">
        <v>1</v>
      </c>
      <c r="I445" s="600"/>
    </row>
    <row r="446" spans="2:9" x14ac:dyDescent="0.25">
      <c r="B446" s="600">
        <v>101</v>
      </c>
      <c r="C446" s="600" t="s">
        <v>135</v>
      </c>
      <c r="D446" s="600" t="s">
        <v>135</v>
      </c>
      <c r="E446" s="600" t="s">
        <v>76</v>
      </c>
      <c r="F446" s="600">
        <v>7057500</v>
      </c>
      <c r="G446" s="600">
        <v>7287500</v>
      </c>
      <c r="H446" s="600">
        <v>2</v>
      </c>
      <c r="I446" s="600"/>
    </row>
    <row r="447" spans="2:9" x14ac:dyDescent="0.25">
      <c r="B447" s="600">
        <v>101</v>
      </c>
      <c r="C447" s="600" t="s">
        <v>135</v>
      </c>
      <c r="D447" s="600" t="s">
        <v>77</v>
      </c>
      <c r="E447" s="600" t="s">
        <v>369</v>
      </c>
      <c r="F447" s="600">
        <v>7100000</v>
      </c>
      <c r="G447" s="600">
        <v>7100000</v>
      </c>
      <c r="H447" s="600">
        <v>1</v>
      </c>
      <c r="I447" s="600"/>
    </row>
    <row r="448" spans="2:9" x14ac:dyDescent="0.25">
      <c r="B448" s="600">
        <v>101</v>
      </c>
      <c r="C448" s="600" t="s">
        <v>135</v>
      </c>
      <c r="D448" s="600" t="s">
        <v>77</v>
      </c>
      <c r="E448" s="600" t="s">
        <v>475</v>
      </c>
      <c r="F448" s="600">
        <v>6108000</v>
      </c>
      <c r="G448" s="600">
        <v>6108000</v>
      </c>
      <c r="H448" s="600">
        <v>1</v>
      </c>
      <c r="I448" s="600"/>
    </row>
    <row r="449" spans="2:12" x14ac:dyDescent="0.25">
      <c r="B449" s="600">
        <v>101</v>
      </c>
      <c r="C449" s="600" t="s">
        <v>135</v>
      </c>
      <c r="D449" s="600" t="s">
        <v>136</v>
      </c>
      <c r="E449" s="600" t="s">
        <v>439</v>
      </c>
      <c r="F449" s="600">
        <v>6950000</v>
      </c>
      <c r="G449" s="600">
        <v>7100000</v>
      </c>
      <c r="H449" s="600">
        <v>1</v>
      </c>
      <c r="I449" s="600"/>
    </row>
    <row r="450" spans="2:12" x14ac:dyDescent="0.25">
      <c r="B450" s="600">
        <v>101</v>
      </c>
      <c r="C450" s="600" t="s">
        <v>135</v>
      </c>
      <c r="D450" s="600" t="s">
        <v>102</v>
      </c>
      <c r="E450" s="600" t="s">
        <v>477</v>
      </c>
      <c r="F450" s="600">
        <v>7090000</v>
      </c>
      <c r="G450" s="600">
        <v>7090000</v>
      </c>
      <c r="H450" s="600">
        <v>1</v>
      </c>
      <c r="I450" s="600"/>
    </row>
    <row r="451" spans="2:12" x14ac:dyDescent="0.25">
      <c r="B451" s="600">
        <v>101</v>
      </c>
      <c r="C451" s="600" t="s">
        <v>14</v>
      </c>
      <c r="D451" s="600" t="s">
        <v>14</v>
      </c>
      <c r="E451" s="600" t="s">
        <v>444</v>
      </c>
      <c r="F451" s="600">
        <v>6073500</v>
      </c>
      <c r="G451" s="600">
        <v>6225000</v>
      </c>
      <c r="H451" s="600">
        <v>2</v>
      </c>
      <c r="I451" s="600"/>
    </row>
    <row r="452" spans="2:12" x14ac:dyDescent="0.25">
      <c r="B452" s="600">
        <v>101</v>
      </c>
      <c r="C452" s="600" t="s">
        <v>14</v>
      </c>
      <c r="D452" s="600" t="s">
        <v>141</v>
      </c>
      <c r="E452" s="600" t="s">
        <v>123</v>
      </c>
      <c r="F452" s="600">
        <v>7100000</v>
      </c>
      <c r="G452" s="600">
        <v>7171000</v>
      </c>
      <c r="H452" s="600">
        <v>1</v>
      </c>
      <c r="I452" s="600"/>
    </row>
    <row r="453" spans="2:12" x14ac:dyDescent="0.25">
      <c r="B453" s="600">
        <v>101</v>
      </c>
      <c r="C453" s="600" t="s">
        <v>66</v>
      </c>
      <c r="D453" s="600" t="s">
        <v>118</v>
      </c>
      <c r="E453" s="600" t="s">
        <v>118</v>
      </c>
      <c r="F453" s="600">
        <v>10650000</v>
      </c>
      <c r="G453" s="600">
        <v>10650000</v>
      </c>
      <c r="H453" s="600">
        <v>1</v>
      </c>
      <c r="I453" s="600"/>
    </row>
    <row r="454" spans="2:12" x14ac:dyDescent="0.25">
      <c r="B454" s="600">
        <v>101</v>
      </c>
      <c r="C454" s="600" t="s">
        <v>67</v>
      </c>
      <c r="D454" s="600" t="s">
        <v>67</v>
      </c>
      <c r="E454" s="600" t="s">
        <v>67</v>
      </c>
      <c r="F454" s="600">
        <v>7100000</v>
      </c>
      <c r="G454" s="600">
        <v>7171000</v>
      </c>
      <c r="H454" s="600">
        <v>1</v>
      </c>
      <c r="I454" s="600"/>
    </row>
    <row r="455" spans="2:12" x14ac:dyDescent="0.25">
      <c r="B455" s="600">
        <v>101</v>
      </c>
      <c r="C455" s="600" t="s">
        <v>67</v>
      </c>
      <c r="D455" s="600" t="s">
        <v>67</v>
      </c>
      <c r="E455" s="600" t="s">
        <v>367</v>
      </c>
      <c r="F455" s="600">
        <v>6775000</v>
      </c>
      <c r="G455" s="600">
        <v>7038000</v>
      </c>
      <c r="H455" s="600">
        <v>1</v>
      </c>
      <c r="I455" s="600"/>
    </row>
    <row r="456" spans="2:12" x14ac:dyDescent="0.25">
      <c r="B456" s="600">
        <v>101</v>
      </c>
      <c r="C456" s="600" t="s">
        <v>67</v>
      </c>
      <c r="D456" s="600" t="s">
        <v>134</v>
      </c>
      <c r="E456" s="600" t="s">
        <v>479</v>
      </c>
      <c r="F456" s="600">
        <v>6391000</v>
      </c>
      <c r="G456" s="600">
        <v>7171000</v>
      </c>
      <c r="H456" s="600">
        <v>1</v>
      </c>
      <c r="I456" s="600"/>
    </row>
    <row r="457" spans="2:12" x14ac:dyDescent="0.25">
      <c r="B457" s="600">
        <v>101</v>
      </c>
      <c r="C457" s="600" t="s">
        <v>67</v>
      </c>
      <c r="D457" s="600" t="s">
        <v>354</v>
      </c>
      <c r="E457" s="600" t="s">
        <v>510</v>
      </c>
      <c r="F457" s="600">
        <v>6871000</v>
      </c>
      <c r="G457" s="600">
        <v>7100000</v>
      </c>
      <c r="H457" s="600">
        <v>1</v>
      </c>
      <c r="I457" s="600"/>
    </row>
    <row r="458" spans="2:12" x14ac:dyDescent="0.25">
      <c r="B458" s="600">
        <v>112</v>
      </c>
      <c r="C458" s="600" t="s">
        <v>67</v>
      </c>
      <c r="D458" s="600" t="s">
        <v>134</v>
      </c>
      <c r="E458" s="600" t="s">
        <v>134</v>
      </c>
      <c r="F458" s="600">
        <v>6295000</v>
      </c>
      <c r="G458" s="600">
        <v>7930627.5999999996</v>
      </c>
      <c r="H458" s="600">
        <v>1</v>
      </c>
      <c r="I458" s="600"/>
    </row>
    <row r="459" spans="2:12" x14ac:dyDescent="0.25">
      <c r="B459" s="600"/>
      <c r="C459" s="601"/>
      <c r="D459" s="601"/>
      <c r="E459" s="601"/>
      <c r="F459" s="600"/>
      <c r="G459" s="600"/>
      <c r="H459" s="600">
        <f t="shared" ref="H459" si="0">SUM(H60:H458)</f>
        <v>561</v>
      </c>
      <c r="I459" s="602">
        <f>SUM(I2:I458)</f>
        <v>84</v>
      </c>
      <c r="L459" s="498">
        <f>+I459+H459</f>
        <v>645</v>
      </c>
    </row>
    <row r="460" spans="2:12" x14ac:dyDescent="0.25">
      <c r="B460" s="600"/>
      <c r="C460" s="601"/>
      <c r="D460" s="601"/>
      <c r="E460" s="601"/>
      <c r="F460" s="600"/>
      <c r="G460" s="600"/>
      <c r="H460" s="600"/>
      <c r="I460" s="602"/>
    </row>
    <row r="461" spans="2:12" x14ac:dyDescent="0.25">
      <c r="B461" s="600"/>
      <c r="C461" s="601"/>
      <c r="D461" s="601"/>
      <c r="E461" s="601"/>
      <c r="F461" s="600"/>
      <c r="G461" s="600"/>
      <c r="H461" s="600"/>
      <c r="I461" s="602"/>
    </row>
    <row r="462" spans="2:12" x14ac:dyDescent="0.25">
      <c r="B462" s="600"/>
      <c r="C462" s="601"/>
      <c r="D462" s="601"/>
      <c r="E462" s="601"/>
      <c r="F462" s="600"/>
      <c r="G462" s="600"/>
      <c r="H462" s="600"/>
      <c r="I462" s="602"/>
    </row>
    <row r="463" spans="2:12" x14ac:dyDescent="0.25">
      <c r="B463" s="600"/>
      <c r="C463" s="601"/>
      <c r="D463" s="601"/>
      <c r="E463" s="601"/>
      <c r="F463" s="600"/>
      <c r="G463" s="600"/>
      <c r="H463" s="600"/>
      <c r="I463" s="602"/>
    </row>
    <row r="464" spans="2:12" x14ac:dyDescent="0.25">
      <c r="B464" s="600"/>
      <c r="C464" s="601"/>
      <c r="D464" s="601"/>
      <c r="E464" s="601"/>
      <c r="F464" s="600"/>
      <c r="G464" s="600"/>
      <c r="H464" s="600"/>
      <c r="I464" s="602"/>
    </row>
    <row r="465" spans="2:9" x14ac:dyDescent="0.25">
      <c r="B465" s="600"/>
      <c r="C465" s="601"/>
      <c r="D465" s="601"/>
      <c r="E465" s="601"/>
      <c r="F465" s="600"/>
      <c r="G465" s="600"/>
      <c r="H465" s="600"/>
      <c r="I465" s="602"/>
    </row>
    <row r="466" spans="2:9" x14ac:dyDescent="0.25">
      <c r="B466" s="600"/>
      <c r="C466" s="601"/>
      <c r="D466" s="601"/>
      <c r="E466" s="601"/>
      <c r="F466" s="600"/>
      <c r="G466" s="600"/>
      <c r="H466" s="600"/>
      <c r="I466" s="602"/>
    </row>
    <row r="467" spans="2:9" x14ac:dyDescent="0.25">
      <c r="B467" s="600"/>
      <c r="C467" s="601"/>
      <c r="D467" s="601"/>
      <c r="E467" s="601"/>
      <c r="F467" s="600"/>
      <c r="G467" s="600"/>
      <c r="H467" s="600"/>
      <c r="I467" s="602"/>
    </row>
    <row r="468" spans="2:9" x14ac:dyDescent="0.25">
      <c r="B468" s="600"/>
      <c r="C468" s="601"/>
      <c r="D468" s="601"/>
      <c r="E468" s="601"/>
      <c r="F468" s="600"/>
      <c r="G468" s="600"/>
      <c r="H468" s="600"/>
      <c r="I468" s="602"/>
    </row>
    <row r="469" spans="2:9" x14ac:dyDescent="0.25">
      <c r="B469" s="600"/>
      <c r="C469" s="601"/>
      <c r="D469" s="601"/>
      <c r="E469" s="601"/>
      <c r="F469" s="600"/>
      <c r="G469" s="600"/>
      <c r="H469" s="600"/>
      <c r="I469" s="602"/>
    </row>
    <row r="470" spans="2:9" x14ac:dyDescent="0.25">
      <c r="B470" s="600"/>
      <c r="C470" s="601"/>
      <c r="D470" s="601"/>
      <c r="E470" s="601"/>
      <c r="F470" s="600"/>
      <c r="G470" s="600"/>
      <c r="H470" s="600"/>
      <c r="I470" s="602"/>
    </row>
    <row r="471" spans="2:9" x14ac:dyDescent="0.25">
      <c r="B471" s="600"/>
      <c r="C471" s="601"/>
      <c r="D471" s="601"/>
      <c r="E471" s="601"/>
      <c r="F471" s="600"/>
      <c r="G471" s="600"/>
      <c r="H471" s="600"/>
      <c r="I471" s="602"/>
    </row>
    <row r="472" spans="2:9" x14ac:dyDescent="0.25">
      <c r="B472" s="600"/>
      <c r="C472" s="601"/>
      <c r="D472" s="601"/>
      <c r="E472" s="601"/>
      <c r="F472" s="600"/>
      <c r="G472" s="600"/>
      <c r="H472" s="600"/>
      <c r="I472" s="602"/>
    </row>
    <row r="473" spans="2:9" x14ac:dyDescent="0.25">
      <c r="B473" s="600"/>
      <c r="C473" s="601"/>
      <c r="D473" s="601"/>
      <c r="E473" s="601"/>
      <c r="F473" s="600"/>
      <c r="G473" s="600"/>
      <c r="H473" s="600"/>
      <c r="I473" s="602"/>
    </row>
    <row r="474" spans="2:9" x14ac:dyDescent="0.25">
      <c r="B474" s="600"/>
      <c r="C474" s="601"/>
      <c r="D474" s="601"/>
      <c r="E474" s="601"/>
      <c r="F474" s="600"/>
      <c r="G474" s="600"/>
      <c r="H474" s="600"/>
      <c r="I474" s="602"/>
    </row>
    <row r="475" spans="2:9" x14ac:dyDescent="0.25">
      <c r="B475" s="600"/>
      <c r="C475" s="601"/>
      <c r="D475" s="601"/>
      <c r="E475" s="601"/>
      <c r="F475" s="600"/>
      <c r="G475" s="600"/>
      <c r="H475" s="600"/>
      <c r="I475" s="602"/>
    </row>
    <row r="476" spans="2:9" x14ac:dyDescent="0.25">
      <c r="B476" s="600"/>
      <c r="C476" s="601"/>
      <c r="D476" s="601"/>
      <c r="E476" s="601"/>
      <c r="F476" s="600"/>
      <c r="G476" s="600"/>
      <c r="H476" s="600"/>
      <c r="I476" s="602"/>
    </row>
    <row r="477" spans="2:9" x14ac:dyDescent="0.25">
      <c r="B477" s="600"/>
      <c r="C477" s="601"/>
      <c r="D477" s="601"/>
      <c r="E477" s="601"/>
      <c r="F477" s="600"/>
      <c r="G477" s="600"/>
      <c r="H477" s="600"/>
      <c r="I477" s="602"/>
    </row>
    <row r="478" spans="2:9" x14ac:dyDescent="0.25">
      <c r="B478" s="600"/>
      <c r="C478" s="601"/>
      <c r="D478" s="601"/>
      <c r="E478" s="601"/>
      <c r="F478" s="600"/>
      <c r="G478" s="600"/>
      <c r="H478" s="600"/>
      <c r="I478" s="602"/>
    </row>
    <row r="479" spans="2:9" x14ac:dyDescent="0.25">
      <c r="B479" s="600"/>
      <c r="C479" s="601"/>
      <c r="D479" s="601"/>
      <c r="E479" s="601"/>
      <c r="F479" s="600"/>
      <c r="G479" s="600"/>
      <c r="H479" s="600"/>
      <c r="I479" s="602"/>
    </row>
    <row r="480" spans="2:9" x14ac:dyDescent="0.25">
      <c r="B480" s="600"/>
      <c r="C480" s="601"/>
      <c r="D480" s="601"/>
      <c r="E480" s="601"/>
      <c r="F480" s="600"/>
      <c r="G480" s="600"/>
      <c r="H480" s="600"/>
      <c r="I480" s="602"/>
    </row>
    <row r="481" spans="2:9" x14ac:dyDescent="0.25">
      <c r="B481" s="600"/>
      <c r="C481" s="601"/>
      <c r="D481" s="601"/>
      <c r="E481" s="601"/>
      <c r="F481" s="600"/>
      <c r="G481" s="600"/>
      <c r="H481" s="600"/>
      <c r="I481" s="602"/>
    </row>
    <row r="482" spans="2:9" x14ac:dyDescent="0.25">
      <c r="B482" s="600"/>
      <c r="C482" s="601"/>
      <c r="D482" s="601"/>
      <c r="E482" s="601"/>
      <c r="F482" s="600"/>
      <c r="G482" s="600"/>
      <c r="H482" s="600"/>
      <c r="I482" s="602"/>
    </row>
    <row r="483" spans="2:9" x14ac:dyDescent="0.25">
      <c r="B483" s="600"/>
      <c r="C483" s="601"/>
      <c r="D483" s="601"/>
      <c r="E483" s="601"/>
      <c r="F483" s="600"/>
      <c r="G483" s="600"/>
      <c r="H483" s="600"/>
      <c r="I483" s="602"/>
    </row>
    <row r="484" spans="2:9" x14ac:dyDescent="0.25">
      <c r="B484" s="600"/>
      <c r="C484" s="601"/>
      <c r="D484" s="601"/>
      <c r="E484" s="601"/>
      <c r="F484" s="600"/>
      <c r="G484" s="600"/>
      <c r="H484" s="600"/>
      <c r="I484" s="602"/>
    </row>
    <row r="485" spans="2:9" x14ac:dyDescent="0.25">
      <c r="B485" s="600"/>
      <c r="C485" s="601"/>
      <c r="D485" s="601"/>
      <c r="E485" s="601"/>
      <c r="F485" s="600"/>
      <c r="G485" s="600"/>
      <c r="H485" s="600"/>
      <c r="I485" s="602"/>
    </row>
    <row r="486" spans="2:9" x14ac:dyDescent="0.25">
      <c r="B486" s="600"/>
      <c r="C486" s="601"/>
      <c r="D486" s="601"/>
      <c r="E486" s="601"/>
      <c r="F486" s="600"/>
      <c r="G486" s="600"/>
      <c r="H486" s="600"/>
      <c r="I486" s="602"/>
    </row>
    <row r="487" spans="2:9" x14ac:dyDescent="0.25">
      <c r="B487" s="600"/>
      <c r="C487" s="601"/>
      <c r="D487" s="601"/>
      <c r="E487" s="601"/>
      <c r="F487" s="600"/>
      <c r="G487" s="600"/>
      <c r="H487" s="600"/>
      <c r="I487" s="602"/>
    </row>
    <row r="488" spans="2:9" x14ac:dyDescent="0.25">
      <c r="B488" s="600"/>
      <c r="C488" s="601"/>
      <c r="D488" s="601"/>
      <c r="E488" s="601"/>
      <c r="F488" s="600"/>
      <c r="G488" s="600"/>
      <c r="H488" s="600"/>
      <c r="I488" s="602"/>
    </row>
    <row r="489" spans="2:9" x14ac:dyDescent="0.25">
      <c r="B489" s="600"/>
      <c r="C489" s="601"/>
      <c r="D489" s="601"/>
      <c r="E489" s="601"/>
      <c r="F489" s="600"/>
      <c r="G489" s="600"/>
      <c r="H489" s="600"/>
      <c r="I489" s="602"/>
    </row>
    <row r="490" spans="2:9" x14ac:dyDescent="0.25">
      <c r="B490" s="600"/>
      <c r="C490" s="601"/>
      <c r="D490" s="601"/>
      <c r="E490" s="601"/>
      <c r="F490" s="600"/>
      <c r="G490" s="600"/>
      <c r="H490" s="600"/>
      <c r="I490" s="602"/>
    </row>
    <row r="491" spans="2:9" x14ac:dyDescent="0.25">
      <c r="B491" s="600"/>
      <c r="C491" s="601"/>
      <c r="D491" s="601"/>
      <c r="E491" s="601"/>
      <c r="F491" s="600"/>
      <c r="G491" s="600"/>
      <c r="H491" s="600"/>
      <c r="I491" s="602"/>
    </row>
    <row r="492" spans="2:9" x14ac:dyDescent="0.25">
      <c r="B492" s="600"/>
      <c r="C492" s="601"/>
      <c r="D492" s="601"/>
      <c r="E492" s="601"/>
      <c r="F492" s="600"/>
      <c r="G492" s="600"/>
      <c r="H492" s="600"/>
      <c r="I492" s="602"/>
    </row>
    <row r="493" spans="2:9" x14ac:dyDescent="0.25">
      <c r="B493" s="600"/>
      <c r="C493" s="601"/>
      <c r="D493" s="601"/>
      <c r="E493" s="601"/>
      <c r="F493" s="600"/>
      <c r="G493" s="600"/>
      <c r="H493" s="600"/>
      <c r="I493" s="602"/>
    </row>
    <row r="494" spans="2:9" x14ac:dyDescent="0.25">
      <c r="B494" s="600"/>
      <c r="C494" s="601"/>
      <c r="D494" s="601"/>
      <c r="E494" s="601"/>
      <c r="F494" s="600"/>
      <c r="G494" s="600"/>
      <c r="H494" s="600"/>
      <c r="I494" s="602"/>
    </row>
    <row r="495" spans="2:9" x14ac:dyDescent="0.25">
      <c r="B495" s="600"/>
      <c r="C495" s="601"/>
      <c r="D495" s="601"/>
      <c r="E495" s="601"/>
      <c r="F495" s="600"/>
      <c r="G495" s="600"/>
      <c r="H495" s="600"/>
      <c r="I495" s="602"/>
    </row>
    <row r="496" spans="2:9" x14ac:dyDescent="0.25">
      <c r="B496" s="600"/>
      <c r="C496" s="601"/>
      <c r="D496" s="601"/>
      <c r="E496" s="601"/>
      <c r="F496" s="600"/>
      <c r="G496" s="600"/>
      <c r="H496" s="600"/>
      <c r="I496" s="602"/>
    </row>
    <row r="497" spans="2:9" x14ac:dyDescent="0.25">
      <c r="B497" s="600"/>
      <c r="C497" s="601"/>
      <c r="D497" s="601"/>
      <c r="E497" s="601"/>
      <c r="F497" s="600"/>
      <c r="G497" s="600"/>
      <c r="H497" s="600"/>
      <c r="I497" s="602"/>
    </row>
    <row r="498" spans="2:9" x14ac:dyDescent="0.25">
      <c r="B498" s="600"/>
      <c r="C498" s="601"/>
      <c r="D498" s="601"/>
      <c r="E498" s="601"/>
      <c r="F498" s="600"/>
      <c r="G498" s="600"/>
      <c r="H498" s="600"/>
      <c r="I498" s="602"/>
    </row>
    <row r="499" spans="2:9" x14ac:dyDescent="0.25">
      <c r="B499" s="600"/>
      <c r="C499" s="601"/>
      <c r="D499" s="601"/>
      <c r="E499" s="601"/>
      <c r="F499" s="600"/>
      <c r="G499" s="600"/>
      <c r="H499" s="600"/>
      <c r="I499" s="602"/>
    </row>
    <row r="500" spans="2:9" x14ac:dyDescent="0.25">
      <c r="B500" s="600"/>
      <c r="C500" s="601"/>
      <c r="D500" s="601"/>
      <c r="E500" s="601"/>
      <c r="F500" s="600"/>
      <c r="G500" s="600"/>
      <c r="H500" s="600"/>
      <c r="I500" s="602"/>
    </row>
    <row r="501" spans="2:9" x14ac:dyDescent="0.25">
      <c r="B501" s="600"/>
      <c r="C501" s="601"/>
      <c r="D501" s="601"/>
      <c r="E501" s="601"/>
      <c r="F501" s="600"/>
      <c r="G501" s="600"/>
      <c r="H501" s="600"/>
      <c r="I501" s="602"/>
    </row>
    <row r="502" spans="2:9" x14ac:dyDescent="0.25">
      <c r="B502" s="600"/>
      <c r="C502" s="601"/>
      <c r="D502" s="601"/>
      <c r="E502" s="601"/>
      <c r="F502" s="600"/>
      <c r="G502" s="600"/>
      <c r="H502" s="600"/>
      <c r="I502" s="602"/>
    </row>
    <row r="503" spans="2:9" x14ac:dyDescent="0.25">
      <c r="B503" s="600"/>
      <c r="C503" s="601"/>
      <c r="D503" s="601"/>
      <c r="E503" s="601"/>
      <c r="F503" s="600"/>
      <c r="G503" s="600"/>
      <c r="H503" s="600"/>
      <c r="I503" s="602"/>
    </row>
    <row r="504" spans="2:9" x14ac:dyDescent="0.25">
      <c r="B504" s="600"/>
      <c r="C504" s="601"/>
      <c r="D504" s="601"/>
      <c r="E504" s="601"/>
      <c r="F504" s="600"/>
      <c r="G504" s="600"/>
      <c r="H504" s="600"/>
      <c r="I504" s="602"/>
    </row>
    <row r="505" spans="2:9" x14ac:dyDescent="0.25">
      <c r="B505" s="600"/>
      <c r="C505" s="601"/>
      <c r="D505" s="601"/>
      <c r="E505" s="601"/>
      <c r="F505" s="600"/>
      <c r="G505" s="600"/>
      <c r="H505" s="600"/>
      <c r="I505" s="602"/>
    </row>
    <row r="506" spans="2:9" x14ac:dyDescent="0.25">
      <c r="B506" s="600"/>
      <c r="C506" s="601"/>
      <c r="D506" s="601"/>
      <c r="E506" s="601"/>
      <c r="F506" s="600"/>
      <c r="G506" s="600"/>
      <c r="H506" s="600"/>
      <c r="I506" s="602"/>
    </row>
    <row r="507" spans="2:9" x14ac:dyDescent="0.25">
      <c r="B507" s="600"/>
      <c r="C507" s="601"/>
      <c r="D507" s="601"/>
      <c r="E507" s="601"/>
      <c r="F507" s="600"/>
      <c r="G507" s="600"/>
      <c r="H507" s="600"/>
      <c r="I507" s="602"/>
    </row>
    <row r="508" spans="2:9" x14ac:dyDescent="0.25">
      <c r="B508" s="600"/>
      <c r="C508" s="601"/>
      <c r="D508" s="601"/>
      <c r="E508" s="601"/>
      <c r="F508" s="600"/>
      <c r="G508" s="600"/>
      <c r="H508" s="600"/>
      <c r="I508" s="602"/>
    </row>
    <row r="509" spans="2:9" x14ac:dyDescent="0.25">
      <c r="B509" s="600"/>
      <c r="C509" s="601"/>
      <c r="D509" s="601"/>
      <c r="E509" s="601"/>
      <c r="F509" s="600"/>
      <c r="G509" s="600"/>
      <c r="H509" s="600"/>
      <c r="I509" s="602"/>
    </row>
    <row r="510" spans="2:9" x14ac:dyDescent="0.25">
      <c r="B510" s="600"/>
      <c r="C510" s="601"/>
      <c r="D510" s="601"/>
      <c r="E510" s="601"/>
      <c r="F510" s="600"/>
      <c r="G510" s="600"/>
      <c r="H510" s="600"/>
      <c r="I510" s="602"/>
    </row>
    <row r="511" spans="2:9" x14ac:dyDescent="0.25">
      <c r="B511" s="600"/>
      <c r="C511" s="601"/>
      <c r="D511" s="601"/>
      <c r="E511" s="601"/>
      <c r="F511" s="600"/>
      <c r="G511" s="600"/>
      <c r="H511" s="600"/>
      <c r="I511" s="602"/>
    </row>
    <row r="512" spans="2:9" x14ac:dyDescent="0.25">
      <c r="B512" s="600"/>
      <c r="C512" s="601"/>
      <c r="D512" s="601"/>
      <c r="E512" s="601"/>
      <c r="F512" s="600"/>
      <c r="G512" s="600"/>
      <c r="H512" s="600"/>
      <c r="I512" s="602"/>
    </row>
    <row r="513" spans="2:9" x14ac:dyDescent="0.25">
      <c r="B513" s="600"/>
      <c r="C513" s="601"/>
      <c r="D513" s="601"/>
      <c r="E513" s="601"/>
      <c r="F513" s="600"/>
      <c r="G513" s="600"/>
      <c r="H513" s="600"/>
      <c r="I513" s="602"/>
    </row>
    <row r="514" spans="2:9" x14ac:dyDescent="0.25">
      <c r="B514" s="600"/>
      <c r="C514" s="601"/>
      <c r="D514" s="601"/>
      <c r="E514" s="601"/>
      <c r="F514" s="600"/>
      <c r="G514" s="600"/>
      <c r="H514" s="600"/>
      <c r="I514" s="602"/>
    </row>
    <row r="515" spans="2:9" x14ac:dyDescent="0.25">
      <c r="B515" s="600"/>
      <c r="C515" s="601"/>
      <c r="D515" s="601"/>
      <c r="E515" s="601"/>
      <c r="F515" s="600"/>
      <c r="G515" s="600"/>
      <c r="H515" s="600"/>
      <c r="I515" s="602"/>
    </row>
    <row r="516" spans="2:9" x14ac:dyDescent="0.25">
      <c r="B516" s="600"/>
      <c r="C516" s="601"/>
      <c r="D516" s="601"/>
      <c r="E516" s="601"/>
      <c r="F516" s="600"/>
      <c r="G516" s="600"/>
      <c r="H516" s="600"/>
      <c r="I516" s="602"/>
    </row>
    <row r="517" spans="2:9" x14ac:dyDescent="0.25">
      <c r="B517" s="600"/>
      <c r="C517" s="601"/>
      <c r="D517" s="601"/>
      <c r="E517" s="601"/>
      <c r="F517" s="600"/>
      <c r="G517" s="600"/>
      <c r="H517" s="600"/>
      <c r="I517" s="602"/>
    </row>
    <row r="518" spans="2:9" x14ac:dyDescent="0.25">
      <c r="B518" s="600"/>
      <c r="C518" s="601"/>
      <c r="D518" s="601"/>
      <c r="E518" s="601"/>
      <c r="F518" s="600"/>
      <c r="G518" s="600"/>
      <c r="H518" s="600"/>
      <c r="I518" s="602"/>
    </row>
    <row r="519" spans="2:9" x14ac:dyDescent="0.25">
      <c r="B519" s="600"/>
      <c r="C519" s="601"/>
      <c r="D519" s="601"/>
      <c r="E519" s="601"/>
      <c r="F519" s="600"/>
      <c r="G519" s="600"/>
      <c r="H519" s="600"/>
      <c r="I519" s="602"/>
    </row>
    <row r="520" spans="2:9" x14ac:dyDescent="0.25">
      <c r="B520" s="600"/>
      <c r="C520" s="601"/>
      <c r="D520" s="601"/>
      <c r="E520" s="601"/>
      <c r="F520" s="600"/>
      <c r="G520" s="600"/>
      <c r="H520" s="600"/>
      <c r="I520" s="602"/>
    </row>
    <row r="521" spans="2:9" x14ac:dyDescent="0.25">
      <c r="B521" s="600"/>
      <c r="C521" s="601"/>
      <c r="D521" s="601"/>
      <c r="E521" s="601"/>
      <c r="F521" s="600"/>
      <c r="G521" s="600"/>
      <c r="H521" s="600"/>
      <c r="I521" s="602"/>
    </row>
    <row r="522" spans="2:9" x14ac:dyDescent="0.25">
      <c r="B522" s="600"/>
      <c r="C522" s="601"/>
      <c r="D522" s="601"/>
      <c r="E522" s="601"/>
      <c r="F522" s="600"/>
      <c r="G522" s="600"/>
      <c r="H522" s="600"/>
      <c r="I522" s="602"/>
    </row>
    <row r="523" spans="2:9" x14ac:dyDescent="0.25">
      <c r="B523" s="600"/>
      <c r="C523" s="601"/>
      <c r="D523" s="601"/>
      <c r="E523" s="601"/>
      <c r="F523" s="600"/>
      <c r="G523" s="600"/>
      <c r="H523" s="600"/>
      <c r="I523" s="602"/>
    </row>
    <row r="524" spans="2:9" x14ac:dyDescent="0.25">
      <c r="B524" s="600"/>
      <c r="C524" s="601"/>
      <c r="D524" s="601"/>
      <c r="E524" s="601"/>
      <c r="F524" s="600"/>
      <c r="G524" s="600"/>
      <c r="H524" s="600"/>
      <c r="I524" s="602"/>
    </row>
    <row r="525" spans="2:9" x14ac:dyDescent="0.25">
      <c r="B525" s="600"/>
      <c r="C525" s="601"/>
      <c r="D525" s="601"/>
      <c r="E525" s="601"/>
      <c r="F525" s="600"/>
      <c r="G525" s="600"/>
      <c r="H525" s="600"/>
      <c r="I525" s="602"/>
    </row>
    <row r="526" spans="2:9" x14ac:dyDescent="0.25">
      <c r="B526" s="600"/>
      <c r="C526" s="601"/>
      <c r="D526" s="601"/>
      <c r="E526" s="601"/>
      <c r="F526" s="600"/>
      <c r="G526" s="600"/>
      <c r="H526" s="600"/>
      <c r="I526" s="602"/>
    </row>
    <row r="527" spans="2:9" x14ac:dyDescent="0.25">
      <c r="B527" s="600"/>
      <c r="C527" s="601"/>
      <c r="D527" s="601"/>
      <c r="E527" s="601"/>
      <c r="F527" s="600"/>
      <c r="G527" s="600"/>
      <c r="H527" s="600"/>
      <c r="I527" s="602"/>
    </row>
    <row r="528" spans="2:9" x14ac:dyDescent="0.25">
      <c r="B528" s="600"/>
      <c r="C528" s="601"/>
      <c r="D528" s="601"/>
      <c r="E528" s="601"/>
      <c r="F528" s="600"/>
      <c r="G528" s="600"/>
      <c r="H528" s="600"/>
      <c r="I528" s="602"/>
    </row>
    <row r="529" spans="2:9" x14ac:dyDescent="0.25">
      <c r="B529" s="600"/>
      <c r="C529" s="601"/>
      <c r="D529" s="601"/>
      <c r="E529" s="601"/>
      <c r="F529" s="600"/>
      <c r="G529" s="600"/>
      <c r="H529" s="600"/>
      <c r="I529" s="602"/>
    </row>
    <row r="530" spans="2:9" x14ac:dyDescent="0.25">
      <c r="B530" s="600"/>
      <c r="C530" s="601"/>
      <c r="D530" s="601"/>
      <c r="E530" s="601"/>
      <c r="F530" s="600"/>
      <c r="G530" s="600"/>
      <c r="H530" s="600"/>
      <c r="I530" s="602"/>
    </row>
    <row r="531" spans="2:9" x14ac:dyDescent="0.25">
      <c r="B531" s="600"/>
      <c r="C531" s="601"/>
      <c r="D531" s="601"/>
      <c r="E531" s="601"/>
      <c r="F531" s="600"/>
      <c r="G531" s="600"/>
      <c r="H531" s="600"/>
      <c r="I531" s="602"/>
    </row>
    <row r="532" spans="2:9" x14ac:dyDescent="0.25">
      <c r="B532" s="600"/>
      <c r="C532" s="601"/>
      <c r="D532" s="601"/>
      <c r="E532" s="601"/>
      <c r="F532" s="600"/>
      <c r="G532" s="600"/>
      <c r="H532" s="600"/>
      <c r="I532" s="602"/>
    </row>
    <row r="533" spans="2:9" x14ac:dyDescent="0.25">
      <c r="B533" s="600"/>
      <c r="C533" s="601"/>
      <c r="D533" s="601"/>
      <c r="E533" s="601"/>
      <c r="F533" s="600"/>
      <c r="G533" s="600"/>
      <c r="H533" s="600"/>
      <c r="I533" s="602"/>
    </row>
    <row r="534" spans="2:9" x14ac:dyDescent="0.25">
      <c r="B534" s="600"/>
      <c r="C534" s="601"/>
      <c r="D534" s="601"/>
      <c r="E534" s="601"/>
      <c r="F534" s="600"/>
      <c r="G534" s="600"/>
      <c r="H534" s="600"/>
      <c r="I534" s="602"/>
    </row>
    <row r="535" spans="2:9" x14ac:dyDescent="0.25">
      <c r="B535" s="600"/>
      <c r="C535" s="601"/>
      <c r="D535" s="601"/>
      <c r="E535" s="601"/>
      <c r="F535" s="600"/>
      <c r="G535" s="600"/>
      <c r="H535" s="600"/>
      <c r="I535" s="602"/>
    </row>
    <row r="536" spans="2:9" x14ac:dyDescent="0.25">
      <c r="B536" s="600"/>
      <c r="C536" s="601"/>
      <c r="D536" s="601"/>
      <c r="E536" s="601"/>
      <c r="F536" s="600"/>
      <c r="G536" s="600"/>
      <c r="H536" s="600"/>
      <c r="I536" s="602"/>
    </row>
    <row r="537" spans="2:9" x14ac:dyDescent="0.25">
      <c r="B537" s="600"/>
      <c r="C537" s="601"/>
      <c r="D537" s="601"/>
      <c r="E537" s="601"/>
      <c r="F537" s="600"/>
      <c r="G537" s="600"/>
      <c r="H537" s="600"/>
      <c r="I537" s="602"/>
    </row>
    <row r="538" spans="2:9" x14ac:dyDescent="0.25">
      <c r="B538" s="600"/>
      <c r="C538" s="601"/>
      <c r="D538" s="601"/>
      <c r="E538" s="601"/>
      <c r="F538" s="600"/>
      <c r="G538" s="600"/>
      <c r="H538" s="600"/>
      <c r="I538" s="602"/>
    </row>
    <row r="539" spans="2:9" x14ac:dyDescent="0.25">
      <c r="B539" s="600"/>
      <c r="C539" s="601"/>
      <c r="D539" s="601"/>
      <c r="E539" s="601"/>
      <c r="F539" s="600"/>
      <c r="G539" s="600"/>
      <c r="H539" s="600"/>
      <c r="I539" s="602"/>
    </row>
    <row r="540" spans="2:9" x14ac:dyDescent="0.25">
      <c r="B540" s="600"/>
      <c r="C540" s="601"/>
      <c r="D540" s="601"/>
      <c r="E540" s="601"/>
      <c r="F540" s="600"/>
      <c r="G540" s="600"/>
      <c r="H540" s="600"/>
      <c r="I540" s="602"/>
    </row>
    <row r="541" spans="2:9" x14ac:dyDescent="0.25">
      <c r="B541" s="600"/>
      <c r="C541" s="601"/>
      <c r="D541" s="601"/>
      <c r="E541" s="601"/>
      <c r="F541" s="600"/>
      <c r="G541" s="600"/>
      <c r="H541" s="600"/>
      <c r="I541" s="602"/>
    </row>
    <row r="542" spans="2:9" x14ac:dyDescent="0.25">
      <c r="B542" s="600"/>
      <c r="C542" s="601"/>
      <c r="D542" s="601"/>
      <c r="E542" s="601"/>
      <c r="F542" s="600"/>
      <c r="G542" s="600"/>
      <c r="H542" s="600"/>
      <c r="I542" s="602"/>
    </row>
    <row r="543" spans="2:9" x14ac:dyDescent="0.25">
      <c r="B543" s="600"/>
      <c r="C543" s="601"/>
      <c r="D543" s="601"/>
      <c r="E543" s="601"/>
      <c r="F543" s="600"/>
      <c r="G543" s="600"/>
      <c r="H543" s="600"/>
      <c r="I543" s="602"/>
    </row>
    <row r="544" spans="2:9" x14ac:dyDescent="0.25">
      <c r="B544" s="600"/>
      <c r="C544" s="601"/>
      <c r="D544" s="601"/>
      <c r="E544" s="601"/>
      <c r="F544" s="600"/>
      <c r="G544" s="600"/>
      <c r="H544" s="600"/>
      <c r="I544" s="602"/>
    </row>
    <row r="545" spans="2:9" x14ac:dyDescent="0.25">
      <c r="B545" s="600"/>
      <c r="C545" s="601"/>
      <c r="D545" s="601"/>
      <c r="E545" s="601"/>
      <c r="F545" s="600"/>
      <c r="G545" s="600"/>
      <c r="H545" s="600"/>
      <c r="I545" s="602"/>
    </row>
    <row r="546" spans="2:9" x14ac:dyDescent="0.25">
      <c r="B546" s="600"/>
      <c r="C546" s="601"/>
      <c r="D546" s="601"/>
      <c r="E546" s="601"/>
      <c r="F546" s="600"/>
      <c r="G546" s="600"/>
      <c r="H546" s="600"/>
      <c r="I546" s="602"/>
    </row>
    <row r="547" spans="2:9" x14ac:dyDescent="0.25">
      <c r="B547" s="600"/>
      <c r="C547" s="601"/>
      <c r="D547" s="601"/>
      <c r="E547" s="601"/>
      <c r="F547" s="600"/>
      <c r="G547" s="600"/>
      <c r="H547" s="600"/>
      <c r="I547" s="602"/>
    </row>
    <row r="548" spans="2:9" x14ac:dyDescent="0.25">
      <c r="B548" s="600"/>
      <c r="C548" s="601"/>
      <c r="D548" s="601"/>
      <c r="E548" s="601"/>
      <c r="F548" s="600"/>
      <c r="G548" s="600"/>
      <c r="H548" s="600"/>
      <c r="I548" s="602"/>
    </row>
    <row r="549" spans="2:9" x14ac:dyDescent="0.25">
      <c r="B549" s="600"/>
      <c r="C549" s="601"/>
      <c r="D549" s="601"/>
      <c r="E549" s="601"/>
      <c r="F549" s="600"/>
      <c r="G549" s="600"/>
      <c r="H549" s="600"/>
      <c r="I549" s="602"/>
    </row>
    <row r="550" spans="2:9" x14ac:dyDescent="0.25">
      <c r="B550" s="600"/>
      <c r="C550" s="601"/>
      <c r="D550" s="601"/>
      <c r="E550" s="601"/>
      <c r="F550" s="600"/>
      <c r="G550" s="600"/>
      <c r="H550" s="600"/>
      <c r="I550" s="602"/>
    </row>
    <row r="551" spans="2:9" x14ac:dyDescent="0.25">
      <c r="B551" s="600"/>
      <c r="C551" s="601"/>
      <c r="D551" s="601"/>
      <c r="E551" s="601"/>
      <c r="F551" s="600"/>
      <c r="G551" s="600"/>
      <c r="H551" s="600"/>
      <c r="I551" s="602"/>
    </row>
    <row r="552" spans="2:9" x14ac:dyDescent="0.25">
      <c r="B552" s="600"/>
      <c r="C552" s="601"/>
      <c r="D552" s="601"/>
      <c r="E552" s="601"/>
      <c r="F552" s="600"/>
      <c r="G552" s="600"/>
      <c r="H552" s="600"/>
      <c r="I552" s="602"/>
    </row>
    <row r="553" spans="2:9" x14ac:dyDescent="0.25">
      <c r="B553" s="600"/>
      <c r="C553" s="601"/>
      <c r="D553" s="601"/>
      <c r="E553" s="601"/>
      <c r="F553" s="600"/>
      <c r="G553" s="600"/>
      <c r="H553" s="600"/>
      <c r="I553" s="602"/>
    </row>
    <row r="554" spans="2:9" x14ac:dyDescent="0.25">
      <c r="B554" s="600"/>
      <c r="C554" s="601"/>
      <c r="D554" s="601"/>
      <c r="E554" s="601"/>
      <c r="F554" s="600"/>
      <c r="G554" s="600"/>
      <c r="H554" s="600"/>
      <c r="I554" s="602"/>
    </row>
    <row r="555" spans="2:9" x14ac:dyDescent="0.25">
      <c r="B555" s="600"/>
      <c r="C555" s="601"/>
      <c r="D555" s="601"/>
      <c r="E555" s="601"/>
      <c r="F555" s="600"/>
      <c r="G555" s="600"/>
      <c r="H555" s="600"/>
      <c r="I555" s="602"/>
    </row>
    <row r="556" spans="2:9" x14ac:dyDescent="0.25">
      <c r="B556" s="600"/>
      <c r="C556" s="601"/>
      <c r="D556" s="601"/>
      <c r="E556" s="601"/>
      <c r="F556" s="600"/>
      <c r="G556" s="600"/>
      <c r="H556" s="600"/>
      <c r="I556" s="602"/>
    </row>
    <row r="557" spans="2:9" x14ac:dyDescent="0.25">
      <c r="B557" s="600"/>
      <c r="C557" s="601"/>
      <c r="D557" s="601"/>
      <c r="E557" s="601"/>
      <c r="F557" s="600"/>
      <c r="G557" s="600"/>
      <c r="H557" s="600"/>
      <c r="I557" s="602"/>
    </row>
    <row r="558" spans="2:9" x14ac:dyDescent="0.25">
      <c r="B558" s="600"/>
      <c r="C558" s="601"/>
      <c r="D558" s="601"/>
      <c r="E558" s="601"/>
      <c r="F558" s="600"/>
      <c r="G558" s="600"/>
      <c r="H558" s="600"/>
      <c r="I558" s="602"/>
    </row>
    <row r="559" spans="2:9" x14ac:dyDescent="0.25">
      <c r="B559" s="600"/>
      <c r="C559" s="601"/>
      <c r="D559" s="601"/>
      <c r="E559" s="601"/>
      <c r="F559" s="600"/>
      <c r="G559" s="600"/>
      <c r="H559" s="600"/>
      <c r="I559" s="602"/>
    </row>
    <row r="560" spans="2:9" x14ac:dyDescent="0.25">
      <c r="B560" s="600"/>
      <c r="C560" s="601"/>
      <c r="D560" s="601"/>
      <c r="E560" s="601"/>
      <c r="F560" s="600"/>
      <c r="G560" s="600"/>
      <c r="H560" s="600"/>
      <c r="I560" s="602"/>
    </row>
    <row r="561" spans="2:9" x14ac:dyDescent="0.25">
      <c r="B561" s="600"/>
      <c r="C561" s="601"/>
      <c r="D561" s="601"/>
      <c r="E561" s="601"/>
      <c r="F561" s="600"/>
      <c r="G561" s="600"/>
      <c r="H561" s="600"/>
      <c r="I561" s="602"/>
    </row>
    <row r="562" spans="2:9" x14ac:dyDescent="0.25">
      <c r="B562" s="600"/>
      <c r="C562" s="601"/>
      <c r="D562" s="601"/>
      <c r="E562" s="601"/>
      <c r="F562" s="600"/>
      <c r="G562" s="600"/>
      <c r="H562" s="600"/>
      <c r="I562" s="602"/>
    </row>
    <row r="563" spans="2:9" x14ac:dyDescent="0.25">
      <c r="B563" s="600"/>
      <c r="C563" s="601"/>
      <c r="D563" s="601"/>
      <c r="E563" s="601"/>
      <c r="F563" s="600"/>
      <c r="G563" s="600"/>
      <c r="H563" s="600"/>
      <c r="I563" s="602"/>
    </row>
    <row r="564" spans="2:9" x14ac:dyDescent="0.25">
      <c r="B564" s="600"/>
      <c r="C564" s="601"/>
      <c r="D564" s="601"/>
      <c r="E564" s="601"/>
      <c r="F564" s="600"/>
      <c r="G564" s="600"/>
      <c r="H564" s="600"/>
      <c r="I564" s="602"/>
    </row>
    <row r="565" spans="2:9" x14ac:dyDescent="0.25">
      <c r="B565" s="600"/>
      <c r="C565" s="601"/>
      <c r="D565" s="601"/>
      <c r="E565" s="601"/>
      <c r="F565" s="600"/>
      <c r="G565" s="600"/>
      <c r="H565" s="600"/>
      <c r="I565" s="602"/>
    </row>
    <row r="566" spans="2:9" x14ac:dyDescent="0.25">
      <c r="B566" s="600"/>
      <c r="C566" s="601"/>
      <c r="D566" s="601"/>
      <c r="E566" s="601"/>
      <c r="F566" s="600"/>
      <c r="G566" s="600"/>
      <c r="H566" s="600"/>
      <c r="I566" s="602"/>
    </row>
    <row r="567" spans="2:9" x14ac:dyDescent="0.25">
      <c r="B567" s="600"/>
      <c r="C567" s="601"/>
      <c r="D567" s="601"/>
      <c r="E567" s="601"/>
      <c r="F567" s="600"/>
      <c r="G567" s="600"/>
      <c r="H567" s="600"/>
      <c r="I567" s="602"/>
    </row>
    <row r="568" spans="2:9" x14ac:dyDescent="0.25">
      <c r="B568" s="600"/>
      <c r="C568" s="601"/>
      <c r="D568" s="601"/>
      <c r="E568" s="601"/>
      <c r="F568" s="600"/>
      <c r="G568" s="600"/>
      <c r="H568" s="600"/>
      <c r="I568" s="602"/>
    </row>
    <row r="569" spans="2:9" x14ac:dyDescent="0.25">
      <c r="B569" s="600"/>
      <c r="C569" s="601"/>
      <c r="D569" s="601"/>
      <c r="E569" s="601"/>
      <c r="F569" s="600"/>
      <c r="G569" s="600"/>
      <c r="H569" s="600"/>
      <c r="I569" s="602"/>
    </row>
    <row r="570" spans="2:9" x14ac:dyDescent="0.25">
      <c r="B570" s="600"/>
      <c r="C570" s="601"/>
      <c r="D570" s="601"/>
      <c r="E570" s="601"/>
      <c r="F570" s="600"/>
      <c r="G570" s="600"/>
      <c r="H570" s="600"/>
      <c r="I570" s="602"/>
    </row>
    <row r="571" spans="2:9" x14ac:dyDescent="0.25">
      <c r="B571" s="600"/>
      <c r="C571" s="601"/>
      <c r="D571" s="601"/>
      <c r="E571" s="601"/>
      <c r="F571" s="600"/>
      <c r="G571" s="600"/>
      <c r="H571" s="600"/>
      <c r="I571" s="602"/>
    </row>
    <row r="572" spans="2:9" x14ac:dyDescent="0.25">
      <c r="B572" s="600"/>
      <c r="C572" s="601"/>
      <c r="D572" s="601"/>
      <c r="E572" s="601"/>
      <c r="F572" s="600"/>
      <c r="G572" s="600"/>
      <c r="H572" s="600"/>
      <c r="I572" s="602"/>
    </row>
    <row r="573" spans="2:9" x14ac:dyDescent="0.25">
      <c r="B573" s="600"/>
      <c r="C573" s="601"/>
      <c r="D573" s="601"/>
      <c r="E573" s="601"/>
      <c r="F573" s="600"/>
      <c r="G573" s="600"/>
      <c r="H573" s="600"/>
      <c r="I573" s="602"/>
    </row>
    <row r="574" spans="2:9" x14ac:dyDescent="0.25">
      <c r="B574" s="600"/>
      <c r="C574" s="601"/>
      <c r="D574" s="601"/>
      <c r="E574" s="601"/>
      <c r="F574" s="600"/>
      <c r="G574" s="600"/>
      <c r="H574" s="600"/>
      <c r="I574" s="602"/>
    </row>
    <row r="575" spans="2:9" x14ac:dyDescent="0.25">
      <c r="B575" s="600"/>
      <c r="C575" s="601"/>
      <c r="D575" s="601"/>
      <c r="E575" s="601"/>
      <c r="F575" s="600"/>
      <c r="G575" s="600"/>
      <c r="H575" s="600"/>
      <c r="I575" s="602"/>
    </row>
    <row r="576" spans="2:9" x14ac:dyDescent="0.25">
      <c r="B576" s="600"/>
      <c r="C576" s="601"/>
      <c r="D576" s="601"/>
      <c r="E576" s="601"/>
      <c r="F576" s="600"/>
      <c r="G576" s="600"/>
      <c r="H576" s="600"/>
      <c r="I576" s="602"/>
    </row>
    <row r="577" spans="2:9" x14ac:dyDescent="0.25">
      <c r="B577" s="600"/>
      <c r="C577" s="601"/>
      <c r="D577" s="601"/>
      <c r="E577" s="601"/>
      <c r="F577" s="600"/>
      <c r="G577" s="600"/>
      <c r="H577" s="600"/>
      <c r="I577" s="602"/>
    </row>
    <row r="578" spans="2:9" x14ac:dyDescent="0.25">
      <c r="B578" s="600"/>
      <c r="C578" s="601"/>
      <c r="D578" s="601"/>
      <c r="E578" s="601"/>
      <c r="F578" s="600"/>
      <c r="G578" s="600"/>
      <c r="H578" s="600"/>
      <c r="I578" s="602"/>
    </row>
    <row r="579" spans="2:9" x14ac:dyDescent="0.25">
      <c r="B579" s="600"/>
      <c r="C579" s="601"/>
      <c r="D579" s="601"/>
      <c r="E579" s="601"/>
      <c r="F579" s="600"/>
      <c r="G579" s="600"/>
      <c r="H579" s="600"/>
      <c r="I579" s="602"/>
    </row>
    <row r="580" spans="2:9" x14ac:dyDescent="0.25">
      <c r="B580" s="600"/>
      <c r="C580" s="601"/>
      <c r="D580" s="601"/>
      <c r="E580" s="601"/>
      <c r="F580" s="600"/>
      <c r="G580" s="600"/>
      <c r="H580" s="600"/>
      <c r="I580" s="602"/>
    </row>
    <row r="581" spans="2:9" x14ac:dyDescent="0.25">
      <c r="B581" s="600"/>
      <c r="C581" s="601"/>
      <c r="D581" s="601"/>
      <c r="E581" s="601"/>
      <c r="F581" s="600"/>
      <c r="G581" s="600"/>
      <c r="H581" s="600"/>
      <c r="I581" s="602"/>
    </row>
    <row r="582" spans="2:9" x14ac:dyDescent="0.25">
      <c r="B582" s="600"/>
      <c r="C582" s="601"/>
      <c r="D582" s="601"/>
      <c r="E582" s="601"/>
      <c r="F582" s="600"/>
      <c r="G582" s="600"/>
      <c r="H582" s="600"/>
      <c r="I582" s="602"/>
    </row>
    <row r="583" spans="2:9" x14ac:dyDescent="0.25">
      <c r="B583" s="600"/>
      <c r="C583" s="601"/>
      <c r="D583" s="601"/>
      <c r="E583" s="601"/>
      <c r="F583" s="600"/>
      <c r="G583" s="600"/>
      <c r="H583" s="600"/>
      <c r="I583" s="602"/>
    </row>
    <row r="584" spans="2:9" x14ac:dyDescent="0.25">
      <c r="B584" s="600"/>
      <c r="C584" s="601"/>
      <c r="D584" s="601"/>
      <c r="E584" s="601"/>
      <c r="F584" s="600"/>
      <c r="G584" s="600"/>
      <c r="H584" s="600"/>
      <c r="I584" s="602"/>
    </row>
    <row r="585" spans="2:9" x14ac:dyDescent="0.25">
      <c r="B585" s="600"/>
      <c r="C585" s="601"/>
      <c r="D585" s="601"/>
      <c r="E585" s="601"/>
      <c r="F585" s="600"/>
      <c r="G585" s="600"/>
      <c r="H585" s="600"/>
      <c r="I585" s="602"/>
    </row>
    <row r="586" spans="2:9" x14ac:dyDescent="0.25">
      <c r="B586" s="600"/>
      <c r="C586" s="601"/>
      <c r="D586" s="601"/>
      <c r="E586" s="601"/>
      <c r="F586" s="600"/>
      <c r="G586" s="600"/>
      <c r="H586" s="600"/>
      <c r="I586" s="602"/>
    </row>
    <row r="587" spans="2:9" x14ac:dyDescent="0.25">
      <c r="B587" s="600"/>
      <c r="C587" s="601"/>
      <c r="D587" s="601"/>
      <c r="E587" s="601"/>
      <c r="F587" s="600"/>
      <c r="G587" s="600"/>
      <c r="H587" s="600"/>
      <c r="I587" s="602"/>
    </row>
    <row r="588" spans="2:9" x14ac:dyDescent="0.25">
      <c r="B588" s="600"/>
      <c r="C588" s="601"/>
      <c r="D588" s="601"/>
      <c r="E588" s="601"/>
      <c r="F588" s="600"/>
      <c r="G588" s="600"/>
      <c r="H588" s="600"/>
      <c r="I588" s="602"/>
    </row>
    <row r="589" spans="2:9" x14ac:dyDescent="0.25">
      <c r="B589" s="600"/>
      <c r="C589" s="601"/>
      <c r="D589" s="601"/>
      <c r="E589" s="601"/>
      <c r="F589" s="600"/>
      <c r="G589" s="600"/>
      <c r="H589" s="600"/>
      <c r="I589" s="602"/>
    </row>
    <row r="590" spans="2:9" x14ac:dyDescent="0.25">
      <c r="B590" s="600"/>
      <c r="C590" s="601"/>
      <c r="D590" s="601"/>
      <c r="E590" s="601"/>
      <c r="F590" s="600"/>
      <c r="G590" s="600"/>
      <c r="H590" s="600"/>
      <c r="I590" s="602"/>
    </row>
    <row r="591" spans="2:9" x14ac:dyDescent="0.25">
      <c r="B591" s="600"/>
      <c r="C591" s="601"/>
      <c r="D591" s="601"/>
      <c r="E591" s="601"/>
      <c r="F591" s="600"/>
      <c r="G591" s="600"/>
      <c r="H591" s="600"/>
      <c r="I591" s="602"/>
    </row>
    <row r="592" spans="2:9" x14ac:dyDescent="0.25">
      <c r="B592" s="600"/>
      <c r="C592" s="601"/>
      <c r="D592" s="601"/>
      <c r="E592" s="601"/>
      <c r="F592" s="600"/>
      <c r="G592" s="600"/>
      <c r="H592" s="600"/>
      <c r="I592" s="602"/>
    </row>
    <row r="593" spans="2:9" x14ac:dyDescent="0.25">
      <c r="B593" s="600"/>
      <c r="C593" s="601"/>
      <c r="D593" s="601"/>
      <c r="E593" s="601"/>
      <c r="F593" s="600"/>
      <c r="G593" s="600"/>
      <c r="H593" s="600"/>
      <c r="I593" s="602"/>
    </row>
    <row r="594" spans="2:9" x14ac:dyDescent="0.25">
      <c r="B594" s="600"/>
      <c r="C594" s="601"/>
      <c r="D594" s="601"/>
      <c r="E594" s="601"/>
      <c r="F594" s="600"/>
      <c r="G594" s="600"/>
      <c r="H594" s="600"/>
      <c r="I594" s="602"/>
    </row>
    <row r="595" spans="2:9" x14ac:dyDescent="0.25">
      <c r="B595" s="600"/>
      <c r="C595" s="601"/>
      <c r="D595" s="601"/>
      <c r="E595" s="601"/>
      <c r="F595" s="600"/>
      <c r="G595" s="600"/>
      <c r="H595" s="600"/>
      <c r="I595" s="602"/>
    </row>
    <row r="596" spans="2:9" x14ac:dyDescent="0.25">
      <c r="B596" s="600"/>
      <c r="C596" s="601"/>
      <c r="D596" s="601"/>
      <c r="E596" s="601"/>
      <c r="F596" s="600"/>
      <c r="G596" s="600"/>
      <c r="H596" s="600"/>
      <c r="I596" s="602"/>
    </row>
    <row r="597" spans="2:9" x14ac:dyDescent="0.25">
      <c r="B597" s="600"/>
      <c r="C597" s="601"/>
      <c r="D597" s="601"/>
      <c r="E597" s="601"/>
      <c r="F597" s="600"/>
      <c r="G597" s="600"/>
      <c r="H597" s="600"/>
      <c r="I597" s="602"/>
    </row>
    <row r="598" spans="2:9" x14ac:dyDescent="0.25">
      <c r="B598" s="600"/>
      <c r="C598" s="601"/>
      <c r="D598" s="601"/>
      <c r="E598" s="601"/>
      <c r="F598" s="600"/>
      <c r="G598" s="600"/>
      <c r="H598" s="600"/>
      <c r="I598" s="602"/>
    </row>
    <row r="599" spans="2:9" x14ac:dyDescent="0.25">
      <c r="B599" s="600"/>
      <c r="C599" s="601"/>
      <c r="D599" s="601"/>
      <c r="E599" s="601"/>
      <c r="F599" s="600"/>
      <c r="G599" s="600"/>
      <c r="H599" s="600"/>
      <c r="I599" s="602"/>
    </row>
    <row r="600" spans="2:9" x14ac:dyDescent="0.25">
      <c r="B600" s="600"/>
      <c r="C600" s="601"/>
      <c r="D600" s="601"/>
      <c r="E600" s="601"/>
      <c r="F600" s="600"/>
      <c r="G600" s="600"/>
      <c r="H600" s="600"/>
      <c r="I600" s="602"/>
    </row>
    <row r="601" spans="2:9" x14ac:dyDescent="0.25">
      <c r="B601" s="600"/>
      <c r="C601" s="601"/>
      <c r="D601" s="601"/>
      <c r="E601" s="601"/>
      <c r="F601" s="600"/>
      <c r="G601" s="600"/>
      <c r="H601" s="600"/>
      <c r="I601" s="602"/>
    </row>
    <row r="602" spans="2:9" x14ac:dyDescent="0.25">
      <c r="B602" s="600"/>
      <c r="C602" s="601"/>
      <c r="D602" s="601"/>
      <c r="E602" s="601"/>
      <c r="F602" s="600"/>
      <c r="G602" s="600"/>
      <c r="H602" s="600"/>
      <c r="I602" s="602"/>
    </row>
    <row r="603" spans="2:9" x14ac:dyDescent="0.25">
      <c r="B603" s="600"/>
      <c r="C603" s="601"/>
      <c r="D603" s="601"/>
      <c r="E603" s="601"/>
      <c r="F603" s="600"/>
      <c r="G603" s="600"/>
      <c r="H603" s="600"/>
      <c r="I603" s="602"/>
    </row>
    <row r="604" spans="2:9" x14ac:dyDescent="0.25">
      <c r="B604" s="600"/>
      <c r="C604" s="601"/>
      <c r="D604" s="601"/>
      <c r="E604" s="601"/>
      <c r="F604" s="600"/>
      <c r="G604" s="600"/>
      <c r="H604" s="600"/>
      <c r="I604" s="602"/>
    </row>
    <row r="605" spans="2:9" x14ac:dyDescent="0.25">
      <c r="B605" s="600"/>
      <c r="C605" s="601"/>
      <c r="D605" s="601"/>
      <c r="E605" s="601"/>
      <c r="F605" s="600"/>
      <c r="G605" s="600"/>
      <c r="H605" s="600"/>
      <c r="I605" s="602"/>
    </row>
    <row r="606" spans="2:9" x14ac:dyDescent="0.25">
      <c r="B606" s="600"/>
      <c r="C606" s="601"/>
      <c r="D606" s="601"/>
      <c r="E606" s="601"/>
      <c r="F606" s="600"/>
      <c r="G606" s="600"/>
      <c r="H606" s="600"/>
      <c r="I606" s="602"/>
    </row>
    <row r="607" spans="2:9" x14ac:dyDescent="0.25">
      <c r="B607" s="600"/>
      <c r="C607" s="601"/>
      <c r="D607" s="601"/>
      <c r="E607" s="601"/>
      <c r="F607" s="600"/>
      <c r="G607" s="600"/>
      <c r="H607" s="600"/>
      <c r="I607" s="602"/>
    </row>
    <row r="608" spans="2:9" x14ac:dyDescent="0.25">
      <c r="B608" s="600"/>
      <c r="C608" s="601"/>
      <c r="D608" s="601"/>
      <c r="E608" s="601"/>
      <c r="F608" s="600"/>
      <c r="G608" s="600"/>
      <c r="H608" s="600"/>
      <c r="I608" s="602"/>
    </row>
    <row r="609" spans="2:9" x14ac:dyDescent="0.25">
      <c r="B609" s="600"/>
      <c r="C609" s="601"/>
      <c r="D609" s="601"/>
      <c r="E609" s="601"/>
      <c r="F609" s="600"/>
      <c r="G609" s="600"/>
      <c r="H609" s="600"/>
      <c r="I609" s="602"/>
    </row>
    <row r="610" spans="2:9" x14ac:dyDescent="0.25">
      <c r="B610" s="600"/>
      <c r="C610" s="601"/>
      <c r="D610" s="601"/>
      <c r="E610" s="601"/>
      <c r="F610" s="600"/>
      <c r="G610" s="600"/>
      <c r="H610" s="600"/>
      <c r="I610" s="602"/>
    </row>
    <row r="611" spans="2:9" x14ac:dyDescent="0.25">
      <c r="B611" s="600"/>
      <c r="C611" s="601"/>
      <c r="D611" s="601"/>
      <c r="E611" s="601"/>
      <c r="F611" s="600"/>
      <c r="G611" s="600"/>
      <c r="H611" s="600"/>
      <c r="I611" s="602"/>
    </row>
    <row r="612" spans="2:9" x14ac:dyDescent="0.25">
      <c r="B612" s="600"/>
      <c r="C612" s="601"/>
      <c r="D612" s="601"/>
      <c r="E612" s="601"/>
      <c r="F612" s="600"/>
      <c r="G612" s="600"/>
      <c r="H612" s="600"/>
      <c r="I612" s="602"/>
    </row>
    <row r="613" spans="2:9" x14ac:dyDescent="0.25">
      <c r="B613" s="600"/>
      <c r="C613" s="601"/>
      <c r="D613" s="601"/>
      <c r="E613" s="601"/>
      <c r="F613" s="600"/>
      <c r="G613" s="600"/>
      <c r="H613" s="600"/>
      <c r="I613" s="602"/>
    </row>
    <row r="614" spans="2:9" x14ac:dyDescent="0.25">
      <c r="B614" s="600"/>
      <c r="C614" s="601"/>
      <c r="D614" s="601"/>
      <c r="E614" s="601"/>
      <c r="F614" s="600"/>
      <c r="G614" s="600"/>
      <c r="H614" s="600"/>
      <c r="I614" s="602"/>
    </row>
    <row r="615" spans="2:9" x14ac:dyDescent="0.25">
      <c r="B615" s="600"/>
      <c r="C615" s="601"/>
      <c r="D615" s="601"/>
      <c r="E615" s="601"/>
      <c r="F615" s="600"/>
      <c r="G615" s="600"/>
      <c r="H615" s="600"/>
      <c r="I615" s="602"/>
    </row>
    <row r="616" spans="2:9" x14ac:dyDescent="0.25">
      <c r="B616" s="600"/>
      <c r="C616" s="601"/>
      <c r="D616" s="601"/>
      <c r="E616" s="601"/>
      <c r="F616" s="600"/>
      <c r="G616" s="600"/>
      <c r="H616" s="600"/>
      <c r="I616" s="602"/>
    </row>
    <row r="617" spans="2:9" x14ac:dyDescent="0.25">
      <c r="B617" s="600"/>
      <c r="C617" s="601"/>
      <c r="D617" s="601"/>
      <c r="E617" s="601"/>
      <c r="F617" s="600"/>
      <c r="G617" s="600"/>
      <c r="H617" s="600"/>
      <c r="I617" s="602"/>
    </row>
    <row r="618" spans="2:9" x14ac:dyDescent="0.25">
      <c r="B618" s="600"/>
      <c r="C618" s="601"/>
      <c r="D618" s="601"/>
      <c r="E618" s="601"/>
      <c r="F618" s="600"/>
      <c r="G618" s="600"/>
      <c r="H618" s="600"/>
      <c r="I618" s="602"/>
    </row>
    <row r="619" spans="2:9" x14ac:dyDescent="0.25">
      <c r="B619" s="600"/>
      <c r="C619" s="601"/>
      <c r="D619" s="601"/>
      <c r="E619" s="601"/>
      <c r="F619" s="600"/>
      <c r="G619" s="600"/>
      <c r="H619" s="600"/>
      <c r="I619" s="602"/>
    </row>
    <row r="620" spans="2:9" x14ac:dyDescent="0.25">
      <c r="B620" s="600"/>
      <c r="C620" s="601"/>
      <c r="D620" s="601"/>
      <c r="E620" s="601"/>
      <c r="F620" s="600"/>
      <c r="G620" s="600"/>
      <c r="H620" s="600"/>
      <c r="I620" s="602"/>
    </row>
    <row r="621" spans="2:9" x14ac:dyDescent="0.25">
      <c r="B621" s="600"/>
      <c r="C621" s="601"/>
      <c r="D621" s="601"/>
      <c r="E621" s="601"/>
      <c r="F621" s="600"/>
      <c r="G621" s="600"/>
      <c r="H621" s="600"/>
      <c r="I621" s="602"/>
    </row>
    <row r="622" spans="2:9" x14ac:dyDescent="0.25">
      <c r="B622" s="600"/>
      <c r="C622" s="601"/>
      <c r="D622" s="601"/>
      <c r="E622" s="601"/>
      <c r="F622" s="600"/>
      <c r="G622" s="600"/>
      <c r="H622" s="600"/>
      <c r="I622" s="602"/>
    </row>
    <row r="623" spans="2:9" x14ac:dyDescent="0.25">
      <c r="B623" s="600"/>
      <c r="C623" s="601"/>
      <c r="D623" s="601"/>
      <c r="E623" s="601"/>
      <c r="F623" s="600"/>
      <c r="G623" s="600"/>
      <c r="H623" s="600"/>
      <c r="I623" s="602"/>
    </row>
    <row r="624" spans="2:9" x14ac:dyDescent="0.25">
      <c r="B624" s="600"/>
      <c r="C624" s="601"/>
      <c r="D624" s="601"/>
      <c r="E624" s="601"/>
      <c r="F624" s="600"/>
      <c r="G624" s="600"/>
      <c r="H624" s="600"/>
      <c r="I624" s="602"/>
    </row>
    <row r="625" spans="2:9" x14ac:dyDescent="0.25">
      <c r="B625" s="600"/>
      <c r="C625" s="601"/>
      <c r="D625" s="601"/>
      <c r="E625" s="601"/>
      <c r="F625" s="600"/>
      <c r="G625" s="600"/>
      <c r="H625" s="600"/>
      <c r="I625" s="602"/>
    </row>
    <row r="626" spans="2:9" x14ac:dyDescent="0.25">
      <c r="B626" s="600"/>
      <c r="C626" s="601"/>
      <c r="D626" s="601"/>
      <c r="E626" s="601"/>
      <c r="F626" s="600"/>
      <c r="G626" s="600"/>
      <c r="H626" s="600"/>
      <c r="I626" s="602"/>
    </row>
    <row r="627" spans="2:9" x14ac:dyDescent="0.25">
      <c r="B627" s="600"/>
      <c r="C627" s="601"/>
      <c r="D627" s="601"/>
      <c r="E627" s="601"/>
      <c r="F627" s="600"/>
      <c r="G627" s="600"/>
      <c r="H627" s="600"/>
      <c r="I627" s="602"/>
    </row>
    <row r="628" spans="2:9" x14ac:dyDescent="0.25">
      <c r="B628" s="600"/>
      <c r="C628" s="601"/>
      <c r="D628" s="601"/>
      <c r="E628" s="601"/>
      <c r="F628" s="600"/>
      <c r="G628" s="600"/>
      <c r="H628" s="600"/>
      <c r="I628" s="602"/>
    </row>
    <row r="629" spans="2:9" x14ac:dyDescent="0.25">
      <c r="B629" s="600"/>
      <c r="C629" s="601"/>
      <c r="D629" s="601"/>
      <c r="E629" s="601"/>
      <c r="F629" s="600"/>
      <c r="G629" s="600"/>
      <c r="H629" s="600"/>
      <c r="I629" s="602"/>
    </row>
    <row r="630" spans="2:9" x14ac:dyDescent="0.25">
      <c r="B630" s="600"/>
      <c r="C630" s="601"/>
      <c r="D630" s="601"/>
      <c r="E630" s="601"/>
      <c r="F630" s="600"/>
      <c r="G630" s="600"/>
      <c r="H630" s="600"/>
      <c r="I630" s="602"/>
    </row>
    <row r="631" spans="2:9" x14ac:dyDescent="0.25">
      <c r="B631" s="600"/>
      <c r="C631" s="601"/>
      <c r="D631" s="601"/>
      <c r="E631" s="601"/>
      <c r="F631" s="600"/>
      <c r="G631" s="600"/>
      <c r="H631" s="600"/>
      <c r="I631" s="602"/>
    </row>
    <row r="632" spans="2:9" x14ac:dyDescent="0.25">
      <c r="B632" s="600"/>
      <c r="C632" s="601"/>
      <c r="D632" s="601"/>
      <c r="E632" s="601"/>
      <c r="F632" s="600"/>
      <c r="G632" s="600"/>
      <c r="H632" s="600"/>
      <c r="I632" s="602"/>
    </row>
    <row r="633" spans="2:9" x14ac:dyDescent="0.25">
      <c r="B633" s="600"/>
      <c r="C633" s="601"/>
      <c r="D633" s="601"/>
      <c r="E633" s="601"/>
      <c r="F633" s="600"/>
      <c r="G633" s="600"/>
      <c r="H633" s="600"/>
      <c r="I633" s="602"/>
    </row>
    <row r="634" spans="2:9" x14ac:dyDescent="0.25">
      <c r="B634" s="600"/>
      <c r="C634" s="601"/>
      <c r="D634" s="601"/>
      <c r="E634" s="601"/>
      <c r="F634" s="600"/>
      <c r="G634" s="600"/>
      <c r="H634" s="600"/>
      <c r="I634" s="602"/>
    </row>
    <row r="635" spans="2:9" x14ac:dyDescent="0.25">
      <c r="B635" s="600"/>
      <c r="C635" s="601"/>
      <c r="D635" s="601"/>
      <c r="E635" s="601"/>
      <c r="F635" s="600"/>
      <c r="G635" s="600"/>
      <c r="H635" s="600"/>
      <c r="I635" s="602"/>
    </row>
    <row r="636" spans="2:9" x14ac:dyDescent="0.25">
      <c r="B636" s="600"/>
      <c r="C636" s="601"/>
      <c r="D636" s="601"/>
      <c r="E636" s="601"/>
      <c r="F636" s="600"/>
      <c r="G636" s="600"/>
      <c r="H636" s="600"/>
      <c r="I636" s="602"/>
    </row>
    <row r="637" spans="2:9" x14ac:dyDescent="0.25">
      <c r="B637" s="600"/>
      <c r="C637" s="601"/>
      <c r="D637" s="601"/>
      <c r="E637" s="601"/>
      <c r="F637" s="600"/>
      <c r="G637" s="600"/>
      <c r="H637" s="600"/>
      <c r="I637" s="602"/>
    </row>
    <row r="638" spans="2:9" x14ac:dyDescent="0.25">
      <c r="B638" s="600"/>
      <c r="C638" s="601"/>
      <c r="D638" s="601"/>
      <c r="E638" s="601"/>
      <c r="F638" s="600"/>
      <c r="G638" s="600"/>
      <c r="H638" s="600"/>
      <c r="I638" s="602"/>
    </row>
    <row r="639" spans="2:9" x14ac:dyDescent="0.25">
      <c r="B639" s="600"/>
      <c r="C639" s="601"/>
      <c r="D639" s="601"/>
      <c r="E639" s="601"/>
      <c r="F639" s="600"/>
      <c r="G639" s="600"/>
      <c r="H639" s="600"/>
      <c r="I639" s="602"/>
    </row>
    <row r="640" spans="2:9" x14ac:dyDescent="0.25">
      <c r="B640" s="600"/>
      <c r="C640" s="601"/>
      <c r="D640" s="601"/>
      <c r="E640" s="601"/>
      <c r="F640" s="600"/>
      <c r="G640" s="600"/>
      <c r="H640" s="600"/>
      <c r="I640" s="602"/>
    </row>
    <row r="641" spans="2:9" x14ac:dyDescent="0.25">
      <c r="B641" s="600"/>
      <c r="C641" s="601"/>
      <c r="D641" s="601"/>
      <c r="E641" s="601"/>
      <c r="F641" s="600"/>
      <c r="G641" s="600"/>
      <c r="H641" s="600"/>
      <c r="I641" s="602"/>
    </row>
    <row r="642" spans="2:9" x14ac:dyDescent="0.25">
      <c r="B642" s="600"/>
      <c r="C642" s="601"/>
      <c r="D642" s="601"/>
      <c r="E642" s="601"/>
      <c r="F642" s="600"/>
      <c r="G642" s="600"/>
      <c r="H642" s="600"/>
      <c r="I642" s="602"/>
    </row>
    <row r="643" spans="2:9" x14ac:dyDescent="0.25">
      <c r="B643" s="600"/>
      <c r="C643" s="601"/>
      <c r="D643" s="601"/>
      <c r="E643" s="601"/>
      <c r="F643" s="600"/>
      <c r="G643" s="600"/>
      <c r="H643" s="600"/>
      <c r="I643" s="602"/>
    </row>
    <row r="644" spans="2:9" x14ac:dyDescent="0.25">
      <c r="B644" s="600"/>
      <c r="C644" s="601"/>
      <c r="D644" s="601"/>
      <c r="E644" s="601"/>
      <c r="F644" s="600"/>
      <c r="G644" s="600"/>
      <c r="H644" s="600"/>
      <c r="I644" s="602"/>
    </row>
    <row r="645" spans="2:9" x14ac:dyDescent="0.25">
      <c r="B645" s="600"/>
      <c r="C645" s="601"/>
      <c r="D645" s="601"/>
      <c r="E645" s="601"/>
      <c r="F645" s="600"/>
      <c r="G645" s="600"/>
      <c r="H645" s="600"/>
      <c r="I645" s="602"/>
    </row>
    <row r="646" spans="2:9" x14ac:dyDescent="0.25">
      <c r="B646" s="600"/>
      <c r="C646" s="601"/>
      <c r="D646" s="601"/>
      <c r="E646" s="601"/>
      <c r="F646" s="600"/>
      <c r="G646" s="600"/>
      <c r="H646" s="600"/>
      <c r="I646" s="602"/>
    </row>
    <row r="647" spans="2:9" x14ac:dyDescent="0.25">
      <c r="B647" s="600"/>
      <c r="C647" s="601"/>
      <c r="D647" s="601"/>
      <c r="E647" s="601"/>
      <c r="F647" s="600"/>
      <c r="G647" s="600"/>
      <c r="H647" s="600"/>
      <c r="I647" s="602"/>
    </row>
    <row r="648" spans="2:9" x14ac:dyDescent="0.25">
      <c r="B648" s="600"/>
      <c r="C648" s="601"/>
      <c r="D648" s="601"/>
      <c r="E648" s="601"/>
      <c r="F648" s="600"/>
      <c r="G648" s="600"/>
      <c r="H648" s="600"/>
      <c r="I648" s="602"/>
    </row>
    <row r="649" spans="2:9" x14ac:dyDescent="0.25">
      <c r="B649" s="600"/>
      <c r="C649" s="601"/>
      <c r="D649" s="601"/>
      <c r="E649" s="601"/>
      <c r="F649" s="600"/>
      <c r="G649" s="600"/>
      <c r="H649" s="600"/>
      <c r="I649" s="602"/>
    </row>
    <row r="650" spans="2:9" x14ac:dyDescent="0.25">
      <c r="B650" s="600"/>
      <c r="C650" s="601"/>
      <c r="D650" s="601"/>
      <c r="E650" s="601"/>
      <c r="F650" s="600"/>
      <c r="G650" s="600"/>
      <c r="H650" s="600"/>
      <c r="I650" s="602"/>
    </row>
    <row r="651" spans="2:9" x14ac:dyDescent="0.25">
      <c r="B651" s="600"/>
      <c r="C651" s="601"/>
      <c r="D651" s="601"/>
      <c r="E651" s="601"/>
      <c r="F651" s="600"/>
      <c r="G651" s="600"/>
      <c r="H651" s="600"/>
      <c r="I651" s="602"/>
    </row>
    <row r="652" spans="2:9" x14ac:dyDescent="0.25">
      <c r="B652" s="600"/>
      <c r="C652" s="601"/>
      <c r="D652" s="601"/>
      <c r="E652" s="601"/>
      <c r="F652" s="600"/>
      <c r="G652" s="600"/>
      <c r="H652" s="600"/>
      <c r="I652" s="602"/>
    </row>
    <row r="653" spans="2:9" x14ac:dyDescent="0.25">
      <c r="B653" s="600"/>
      <c r="C653" s="601"/>
      <c r="D653" s="601"/>
      <c r="E653" s="601"/>
      <c r="F653" s="600"/>
      <c r="G653" s="600"/>
      <c r="H653" s="600"/>
      <c r="I653" s="602"/>
    </row>
    <row r="654" spans="2:9" x14ac:dyDescent="0.25">
      <c r="B654" s="600"/>
      <c r="C654" s="601"/>
      <c r="D654" s="601"/>
      <c r="E654" s="601"/>
      <c r="F654" s="600"/>
      <c r="G654" s="600"/>
      <c r="H654" s="600"/>
      <c r="I654" s="602"/>
    </row>
    <row r="655" spans="2:9" x14ac:dyDescent="0.25">
      <c r="B655" s="600"/>
      <c r="C655" s="601"/>
      <c r="D655" s="601"/>
      <c r="E655" s="601"/>
      <c r="F655" s="600"/>
      <c r="G655" s="600"/>
      <c r="H655" s="600"/>
      <c r="I655" s="602"/>
    </row>
    <row r="656" spans="2:9" x14ac:dyDescent="0.25">
      <c r="B656" s="600"/>
      <c r="C656" s="601"/>
      <c r="D656" s="601"/>
      <c r="E656" s="601"/>
      <c r="F656" s="600"/>
      <c r="G656" s="600"/>
      <c r="H656" s="600"/>
      <c r="I656" s="602"/>
    </row>
    <row r="657" spans="2:9" x14ac:dyDescent="0.25">
      <c r="B657" s="600"/>
      <c r="C657" s="601"/>
      <c r="D657" s="601"/>
      <c r="E657" s="601"/>
      <c r="F657" s="600"/>
      <c r="G657" s="600"/>
      <c r="H657" s="600"/>
      <c r="I657" s="602"/>
    </row>
    <row r="658" spans="2:9" x14ac:dyDescent="0.25">
      <c r="B658" s="600"/>
      <c r="C658" s="601"/>
      <c r="D658" s="601"/>
      <c r="E658" s="601"/>
      <c r="F658" s="600"/>
      <c r="G658" s="600"/>
      <c r="H658" s="600"/>
      <c r="I658" s="602"/>
    </row>
    <row r="659" spans="2:9" x14ac:dyDescent="0.25">
      <c r="B659" s="600"/>
      <c r="C659" s="601"/>
      <c r="D659" s="601"/>
      <c r="E659" s="601"/>
      <c r="F659" s="600"/>
      <c r="G659" s="600"/>
      <c r="H659" s="600"/>
      <c r="I659" s="602"/>
    </row>
    <row r="660" spans="2:9" x14ac:dyDescent="0.25">
      <c r="B660" s="600"/>
      <c r="C660" s="601"/>
      <c r="D660" s="601"/>
      <c r="E660" s="601"/>
      <c r="F660" s="600"/>
      <c r="G660" s="600"/>
      <c r="H660" s="600"/>
      <c r="I660" s="602"/>
    </row>
    <row r="661" spans="2:9" x14ac:dyDescent="0.25">
      <c r="B661" s="600"/>
      <c r="C661" s="601"/>
      <c r="D661" s="601"/>
      <c r="E661" s="601"/>
      <c r="F661" s="600"/>
      <c r="G661" s="600"/>
      <c r="H661" s="600"/>
      <c r="I661" s="602"/>
    </row>
    <row r="662" spans="2:9" x14ac:dyDescent="0.25">
      <c r="B662" s="600"/>
      <c r="C662" s="601"/>
      <c r="D662" s="601"/>
      <c r="E662" s="601"/>
      <c r="F662" s="600"/>
      <c r="G662" s="600"/>
      <c r="H662" s="600"/>
      <c r="I662" s="602"/>
    </row>
    <row r="663" spans="2:9" x14ac:dyDescent="0.25">
      <c r="B663" s="600"/>
      <c r="C663" s="601"/>
      <c r="D663" s="601"/>
      <c r="E663" s="601"/>
      <c r="F663" s="600"/>
      <c r="G663" s="600"/>
      <c r="H663" s="600"/>
      <c r="I663" s="602"/>
    </row>
    <row r="664" spans="2:9" x14ac:dyDescent="0.25">
      <c r="B664" s="600"/>
      <c r="C664" s="601"/>
      <c r="D664" s="601"/>
      <c r="E664" s="601"/>
      <c r="F664" s="600"/>
      <c r="G664" s="600"/>
      <c r="H664" s="600"/>
      <c r="I664" s="602"/>
    </row>
    <row r="665" spans="2:9" x14ac:dyDescent="0.25">
      <c r="B665" s="600"/>
      <c r="C665" s="601"/>
      <c r="D665" s="601"/>
      <c r="E665" s="601"/>
      <c r="F665" s="600"/>
      <c r="G665" s="600"/>
      <c r="H665" s="600"/>
      <c r="I665" s="602"/>
    </row>
    <row r="666" spans="2:9" x14ac:dyDescent="0.25">
      <c r="B666" s="600"/>
      <c r="C666" s="601"/>
      <c r="D666" s="601"/>
      <c r="E666" s="601"/>
      <c r="F666" s="600"/>
      <c r="G666" s="600"/>
      <c r="H666" s="600"/>
      <c r="I666" s="602"/>
    </row>
    <row r="667" spans="2:9" x14ac:dyDescent="0.25">
      <c r="B667" s="600"/>
      <c r="C667" s="601"/>
      <c r="D667" s="601"/>
      <c r="E667" s="601"/>
      <c r="F667" s="600"/>
      <c r="G667" s="600"/>
      <c r="H667" s="600"/>
      <c r="I667" s="602"/>
    </row>
    <row r="668" spans="2:9" x14ac:dyDescent="0.25">
      <c r="B668" s="600"/>
      <c r="C668" s="601"/>
      <c r="D668" s="601"/>
      <c r="E668" s="601"/>
      <c r="F668" s="600"/>
      <c r="G668" s="600"/>
      <c r="H668" s="600"/>
      <c r="I668" s="602"/>
    </row>
    <row r="669" spans="2:9" x14ac:dyDescent="0.25">
      <c r="B669" s="600"/>
      <c r="C669" s="601"/>
      <c r="D669" s="601"/>
      <c r="E669" s="601"/>
      <c r="F669" s="600"/>
      <c r="G669" s="600"/>
      <c r="H669" s="600"/>
      <c r="I669" s="602"/>
    </row>
    <row r="670" spans="2:9" x14ac:dyDescent="0.25">
      <c r="B670" s="600"/>
      <c r="C670" s="601"/>
      <c r="D670" s="601"/>
      <c r="E670" s="601"/>
      <c r="F670" s="600"/>
      <c r="G670" s="600"/>
      <c r="H670" s="600"/>
      <c r="I670" s="602"/>
    </row>
    <row r="671" spans="2:9" x14ac:dyDescent="0.25">
      <c r="B671" s="600"/>
      <c r="C671" s="601"/>
      <c r="D671" s="601"/>
      <c r="E671" s="601"/>
      <c r="F671" s="600"/>
      <c r="G671" s="600"/>
      <c r="H671" s="600"/>
      <c r="I671" s="602"/>
    </row>
    <row r="672" spans="2:9" x14ac:dyDescent="0.25">
      <c r="B672" s="600"/>
      <c r="C672" s="601"/>
      <c r="D672" s="601"/>
      <c r="E672" s="601"/>
      <c r="F672" s="600"/>
      <c r="G672" s="600"/>
      <c r="H672" s="600"/>
      <c r="I672" s="602"/>
    </row>
    <row r="673" spans="2:9" x14ac:dyDescent="0.25">
      <c r="B673" s="600"/>
      <c r="C673" s="601"/>
      <c r="D673" s="601"/>
      <c r="E673" s="601"/>
      <c r="F673" s="600"/>
      <c r="G673" s="600"/>
      <c r="H673" s="600"/>
      <c r="I673" s="602"/>
    </row>
    <row r="674" spans="2:9" x14ac:dyDescent="0.25">
      <c r="B674" s="600"/>
      <c r="C674" s="601"/>
      <c r="D674" s="601"/>
      <c r="E674" s="601"/>
      <c r="F674" s="600"/>
      <c r="G674" s="600"/>
      <c r="H674" s="600"/>
      <c r="I674" s="602"/>
    </row>
    <row r="675" spans="2:9" x14ac:dyDescent="0.25">
      <c r="B675" s="600"/>
      <c r="C675" s="601"/>
      <c r="D675" s="601"/>
      <c r="E675" s="601"/>
      <c r="F675" s="600"/>
      <c r="G675" s="600"/>
      <c r="H675" s="600"/>
      <c r="I675" s="602"/>
    </row>
    <row r="676" spans="2:9" x14ac:dyDescent="0.25">
      <c r="B676" s="600"/>
      <c r="C676" s="601"/>
      <c r="D676" s="601"/>
      <c r="E676" s="601"/>
      <c r="F676" s="600"/>
      <c r="G676" s="600"/>
      <c r="H676" s="600"/>
      <c r="I676" s="602"/>
    </row>
    <row r="677" spans="2:9" x14ac:dyDescent="0.25">
      <c r="B677" s="600"/>
      <c r="C677" s="601"/>
      <c r="D677" s="601"/>
      <c r="E677" s="601"/>
      <c r="F677" s="600"/>
      <c r="G677" s="600"/>
      <c r="H677" s="600"/>
      <c r="I677" s="602"/>
    </row>
    <row r="678" spans="2:9" x14ac:dyDescent="0.25">
      <c r="B678" s="600"/>
      <c r="C678" s="601"/>
      <c r="D678" s="601"/>
      <c r="E678" s="601"/>
      <c r="F678" s="600"/>
      <c r="G678" s="600"/>
      <c r="H678" s="600"/>
      <c r="I678" s="602"/>
    </row>
    <row r="679" spans="2:9" x14ac:dyDescent="0.25">
      <c r="B679" s="600"/>
      <c r="C679" s="601"/>
      <c r="D679" s="601"/>
      <c r="E679" s="601"/>
      <c r="F679" s="600"/>
      <c r="G679" s="600"/>
      <c r="H679" s="600"/>
      <c r="I679" s="602"/>
    </row>
    <row r="680" spans="2:9" x14ac:dyDescent="0.25">
      <c r="B680" s="600"/>
      <c r="C680" s="601"/>
      <c r="D680" s="601"/>
      <c r="E680" s="601"/>
      <c r="F680" s="600"/>
      <c r="G680" s="600"/>
      <c r="H680" s="600"/>
      <c r="I680" s="602"/>
    </row>
    <row r="681" spans="2:9" x14ac:dyDescent="0.25">
      <c r="B681" s="600"/>
      <c r="C681" s="601"/>
      <c r="D681" s="601"/>
      <c r="E681" s="601"/>
      <c r="F681" s="600"/>
      <c r="G681" s="600"/>
      <c r="H681" s="600"/>
      <c r="I681" s="602"/>
    </row>
    <row r="682" spans="2:9" x14ac:dyDescent="0.25">
      <c r="B682" s="600"/>
      <c r="C682" s="601"/>
      <c r="D682" s="601"/>
      <c r="E682" s="601"/>
      <c r="F682" s="600"/>
      <c r="G682" s="600"/>
      <c r="H682" s="600"/>
      <c r="I682" s="602"/>
    </row>
    <row r="683" spans="2:9" x14ac:dyDescent="0.25">
      <c r="B683" s="600"/>
      <c r="C683" s="601"/>
      <c r="D683" s="601"/>
      <c r="E683" s="601"/>
      <c r="F683" s="600"/>
      <c r="G683" s="600"/>
      <c r="H683" s="600"/>
      <c r="I683" s="602"/>
    </row>
    <row r="684" spans="2:9" x14ac:dyDescent="0.25">
      <c r="B684" s="600"/>
      <c r="C684" s="601"/>
      <c r="D684" s="601"/>
      <c r="E684" s="601"/>
      <c r="F684" s="600"/>
      <c r="G684" s="600"/>
      <c r="H684" s="600"/>
      <c r="I684" s="602"/>
    </row>
    <row r="685" spans="2:9" x14ac:dyDescent="0.25">
      <c r="B685" s="600"/>
      <c r="C685" s="601"/>
      <c r="D685" s="601"/>
      <c r="E685" s="601"/>
      <c r="F685" s="600"/>
      <c r="G685" s="600"/>
      <c r="H685" s="600"/>
      <c r="I685" s="602"/>
    </row>
    <row r="686" spans="2:9" x14ac:dyDescent="0.25">
      <c r="B686" s="600"/>
      <c r="C686" s="601"/>
      <c r="D686" s="601"/>
      <c r="E686" s="601"/>
      <c r="F686" s="600"/>
      <c r="G686" s="600"/>
      <c r="H686" s="600"/>
      <c r="I686" s="602"/>
    </row>
    <row r="687" spans="2:9" x14ac:dyDescent="0.25">
      <c r="B687" s="600"/>
      <c r="C687" s="601"/>
      <c r="D687" s="601"/>
      <c r="E687" s="601"/>
      <c r="F687" s="600"/>
      <c r="G687" s="600"/>
      <c r="H687" s="600"/>
      <c r="I687" s="602"/>
    </row>
    <row r="688" spans="2:9" x14ac:dyDescent="0.25">
      <c r="B688" s="600"/>
      <c r="C688" s="601"/>
      <c r="D688" s="601"/>
      <c r="E688" s="601"/>
      <c r="F688" s="600"/>
      <c r="G688" s="600"/>
      <c r="H688" s="600"/>
      <c r="I688" s="602"/>
    </row>
    <row r="689" spans="2:9" x14ac:dyDescent="0.25">
      <c r="B689" s="600"/>
      <c r="C689" s="601"/>
      <c r="D689" s="601"/>
      <c r="E689" s="601"/>
      <c r="F689" s="600"/>
      <c r="G689" s="600"/>
      <c r="H689" s="600"/>
      <c r="I689" s="602"/>
    </row>
    <row r="690" spans="2:9" x14ac:dyDescent="0.25">
      <c r="B690" s="600"/>
      <c r="C690" s="601"/>
      <c r="D690" s="601"/>
      <c r="E690" s="601"/>
      <c r="F690" s="600"/>
      <c r="G690" s="600"/>
      <c r="H690" s="600"/>
      <c r="I690" s="602"/>
    </row>
    <row r="691" spans="2:9" x14ac:dyDescent="0.25">
      <c r="B691" s="600"/>
      <c r="C691" s="601"/>
      <c r="D691" s="601"/>
      <c r="E691" s="601"/>
      <c r="F691" s="600"/>
      <c r="G691" s="600"/>
      <c r="H691" s="600"/>
      <c r="I691" s="602"/>
    </row>
    <row r="692" spans="2:9" x14ac:dyDescent="0.25">
      <c r="B692" s="600"/>
      <c r="C692" s="601"/>
      <c r="D692" s="601"/>
      <c r="E692" s="601"/>
      <c r="F692" s="600"/>
      <c r="G692" s="600"/>
      <c r="H692" s="600"/>
      <c r="I692" s="602"/>
    </row>
    <row r="693" spans="2:9" x14ac:dyDescent="0.25">
      <c r="B693" s="600"/>
      <c r="C693" s="601"/>
      <c r="D693" s="601"/>
      <c r="E693" s="601"/>
      <c r="F693" s="600"/>
      <c r="G693" s="600"/>
      <c r="H693" s="600"/>
      <c r="I693" s="602"/>
    </row>
    <row r="694" spans="2:9" x14ac:dyDescent="0.25">
      <c r="B694" s="600"/>
      <c r="C694" s="601"/>
      <c r="D694" s="601"/>
      <c r="E694" s="601"/>
      <c r="F694" s="600"/>
      <c r="G694" s="600"/>
      <c r="H694" s="600"/>
      <c r="I694" s="602"/>
    </row>
    <row r="695" spans="2:9" x14ac:dyDescent="0.25">
      <c r="B695" s="600"/>
      <c r="C695" s="601"/>
      <c r="D695" s="601"/>
      <c r="E695" s="601"/>
      <c r="F695" s="600"/>
      <c r="G695" s="600"/>
      <c r="H695" s="600"/>
      <c r="I695" s="602"/>
    </row>
    <row r="696" spans="2:9" x14ac:dyDescent="0.25">
      <c r="B696" s="600"/>
      <c r="C696" s="601"/>
      <c r="D696" s="601"/>
      <c r="E696" s="601"/>
      <c r="F696" s="600"/>
      <c r="G696" s="600"/>
      <c r="H696" s="600"/>
      <c r="I696" s="602"/>
    </row>
    <row r="697" spans="2:9" x14ac:dyDescent="0.25">
      <c r="B697" s="600"/>
      <c r="C697" s="601"/>
      <c r="D697" s="601"/>
      <c r="E697" s="601"/>
      <c r="F697" s="600"/>
      <c r="G697" s="600"/>
      <c r="H697" s="600"/>
      <c r="I697" s="602"/>
    </row>
    <row r="698" spans="2:9" x14ac:dyDescent="0.25">
      <c r="B698" s="600"/>
      <c r="C698" s="601"/>
      <c r="D698" s="601"/>
      <c r="E698" s="601"/>
      <c r="F698" s="600"/>
      <c r="G698" s="600"/>
      <c r="H698" s="600"/>
      <c r="I698" s="602"/>
    </row>
    <row r="699" spans="2:9" x14ac:dyDescent="0.25">
      <c r="B699" s="600"/>
      <c r="C699" s="601"/>
      <c r="D699" s="601"/>
      <c r="E699" s="601"/>
      <c r="F699" s="600"/>
      <c r="G699" s="600"/>
      <c r="H699" s="600"/>
      <c r="I699" s="602"/>
    </row>
    <row r="700" spans="2:9" x14ac:dyDescent="0.25">
      <c r="B700" s="600"/>
      <c r="C700" s="601"/>
      <c r="D700" s="601"/>
      <c r="E700" s="601"/>
      <c r="F700" s="600"/>
      <c r="G700" s="600"/>
      <c r="H700" s="600"/>
      <c r="I700" s="602"/>
    </row>
    <row r="701" spans="2:9" x14ac:dyDescent="0.25">
      <c r="B701" s="600"/>
      <c r="C701" s="601"/>
      <c r="D701" s="601"/>
      <c r="E701" s="601"/>
      <c r="F701" s="600"/>
      <c r="G701" s="600"/>
      <c r="H701" s="600"/>
      <c r="I701" s="602"/>
    </row>
    <row r="702" spans="2:9" x14ac:dyDescent="0.25">
      <c r="B702" s="600"/>
      <c r="C702" s="601"/>
      <c r="D702" s="601"/>
      <c r="E702" s="601"/>
      <c r="F702" s="600"/>
      <c r="G702" s="600"/>
      <c r="H702" s="600"/>
      <c r="I702" s="602"/>
    </row>
    <row r="703" spans="2:9" x14ac:dyDescent="0.25">
      <c r="B703" s="600"/>
      <c r="C703" s="601"/>
      <c r="D703" s="601"/>
      <c r="E703" s="601"/>
      <c r="F703" s="600"/>
      <c r="G703" s="600"/>
      <c r="H703" s="600"/>
      <c r="I703" s="602"/>
    </row>
    <row r="704" spans="2:9" x14ac:dyDescent="0.25">
      <c r="B704" s="600"/>
      <c r="C704" s="601"/>
      <c r="D704" s="601"/>
      <c r="E704" s="601"/>
      <c r="F704" s="600"/>
      <c r="G704" s="600"/>
      <c r="H704" s="600"/>
      <c r="I704" s="602"/>
    </row>
    <row r="705" spans="2:9" x14ac:dyDescent="0.25">
      <c r="B705" s="600"/>
      <c r="C705" s="601"/>
      <c r="D705" s="601"/>
      <c r="E705" s="601"/>
      <c r="F705" s="600"/>
      <c r="G705" s="600"/>
      <c r="H705" s="600"/>
      <c r="I705" s="602"/>
    </row>
    <row r="706" spans="2:9" x14ac:dyDescent="0.25">
      <c r="B706" s="600"/>
      <c r="C706" s="601"/>
      <c r="D706" s="601"/>
      <c r="E706" s="601"/>
      <c r="F706" s="600"/>
      <c r="G706" s="600"/>
      <c r="H706" s="600"/>
      <c r="I706" s="602"/>
    </row>
    <row r="707" spans="2:9" x14ac:dyDescent="0.25">
      <c r="B707" s="600"/>
      <c r="C707" s="601"/>
      <c r="D707" s="601"/>
      <c r="E707" s="601"/>
      <c r="F707" s="600"/>
      <c r="G707" s="600"/>
      <c r="H707" s="600"/>
      <c r="I707" s="602"/>
    </row>
    <row r="708" spans="2:9" x14ac:dyDescent="0.25">
      <c r="B708" s="600"/>
      <c r="C708" s="601"/>
      <c r="D708" s="601"/>
      <c r="E708" s="601"/>
      <c r="F708" s="600"/>
      <c r="G708" s="600"/>
      <c r="H708" s="600"/>
      <c r="I708" s="602"/>
    </row>
    <row r="709" spans="2:9" x14ac:dyDescent="0.25">
      <c r="B709" s="600"/>
      <c r="C709" s="601"/>
      <c r="D709" s="601"/>
      <c r="E709" s="601"/>
      <c r="F709" s="600"/>
      <c r="G709" s="600"/>
      <c r="H709" s="600"/>
      <c r="I709" s="602"/>
    </row>
    <row r="710" spans="2:9" x14ac:dyDescent="0.25">
      <c r="B710" s="600"/>
      <c r="C710" s="601"/>
      <c r="D710" s="601"/>
      <c r="E710" s="601"/>
      <c r="F710" s="600"/>
      <c r="G710" s="600"/>
      <c r="H710" s="600"/>
      <c r="I710" s="602"/>
    </row>
    <row r="711" spans="2:9" x14ac:dyDescent="0.25">
      <c r="B711" s="600"/>
      <c r="C711" s="601"/>
      <c r="D711" s="601"/>
      <c r="E711" s="601"/>
      <c r="F711" s="600"/>
      <c r="G711" s="600"/>
      <c r="H711" s="600"/>
      <c r="I711" s="602"/>
    </row>
    <row r="712" spans="2:9" x14ac:dyDescent="0.25">
      <c r="B712" s="600"/>
      <c r="C712" s="601"/>
      <c r="D712" s="601"/>
      <c r="E712" s="601"/>
      <c r="F712" s="600"/>
      <c r="G712" s="600"/>
      <c r="H712" s="600"/>
      <c r="I712" s="602"/>
    </row>
    <row r="713" spans="2:9" x14ac:dyDescent="0.25">
      <c r="B713" s="600"/>
      <c r="C713" s="601"/>
      <c r="D713" s="601"/>
      <c r="E713" s="601"/>
      <c r="F713" s="600"/>
      <c r="G713" s="600"/>
      <c r="H713" s="600"/>
      <c r="I713" s="602"/>
    </row>
    <row r="714" spans="2:9" x14ac:dyDescent="0.25">
      <c r="B714" s="600"/>
      <c r="C714" s="601"/>
      <c r="D714" s="601"/>
      <c r="E714" s="601"/>
      <c r="F714" s="600"/>
      <c r="G714" s="600"/>
      <c r="H714" s="600"/>
      <c r="I714" s="602"/>
    </row>
    <row r="715" spans="2:9" x14ac:dyDescent="0.25">
      <c r="B715" s="600"/>
      <c r="C715" s="601"/>
      <c r="D715" s="601"/>
      <c r="E715" s="601"/>
      <c r="F715" s="600"/>
      <c r="G715" s="600"/>
      <c r="H715" s="600"/>
      <c r="I715" s="602"/>
    </row>
    <row r="716" spans="2:9" x14ac:dyDescent="0.25">
      <c r="B716" s="600"/>
      <c r="C716" s="601"/>
      <c r="D716" s="601"/>
      <c r="E716" s="601"/>
      <c r="F716" s="600"/>
      <c r="G716" s="600"/>
      <c r="H716" s="600"/>
      <c r="I716" s="602"/>
    </row>
    <row r="717" spans="2:9" x14ac:dyDescent="0.25">
      <c r="B717" s="600"/>
      <c r="C717" s="601"/>
      <c r="D717" s="601"/>
      <c r="E717" s="601"/>
      <c r="F717" s="600"/>
      <c r="G717" s="600"/>
      <c r="H717" s="600"/>
      <c r="I717" s="602"/>
    </row>
    <row r="718" spans="2:9" x14ac:dyDescent="0.25">
      <c r="B718" s="600"/>
      <c r="C718" s="601"/>
      <c r="D718" s="601"/>
      <c r="E718" s="601"/>
      <c r="F718" s="600"/>
      <c r="G718" s="600"/>
      <c r="H718" s="600"/>
      <c r="I718" s="602"/>
    </row>
    <row r="719" spans="2:9" x14ac:dyDescent="0.25">
      <c r="B719" s="600"/>
      <c r="C719" s="601"/>
      <c r="D719" s="601"/>
      <c r="E719" s="601"/>
      <c r="F719" s="600"/>
      <c r="G719" s="600"/>
      <c r="H719" s="600"/>
      <c r="I719" s="602"/>
    </row>
    <row r="720" spans="2:9" x14ac:dyDescent="0.25">
      <c r="B720" s="600"/>
      <c r="C720" s="601"/>
      <c r="D720" s="601"/>
      <c r="E720" s="601"/>
      <c r="F720" s="600"/>
      <c r="G720" s="600"/>
      <c r="H720" s="600"/>
      <c r="I720" s="602"/>
    </row>
    <row r="721" spans="2:9" x14ac:dyDescent="0.25">
      <c r="B721" s="600"/>
      <c r="C721" s="601"/>
      <c r="D721" s="601"/>
      <c r="E721" s="601"/>
      <c r="F721" s="600"/>
      <c r="G721" s="600"/>
      <c r="H721" s="600"/>
      <c r="I721" s="602"/>
    </row>
    <row r="722" spans="2:9" x14ac:dyDescent="0.25">
      <c r="B722" s="600"/>
      <c r="C722" s="601"/>
      <c r="D722" s="601"/>
      <c r="E722" s="601"/>
      <c r="F722" s="600"/>
      <c r="G722" s="600"/>
      <c r="H722" s="600"/>
      <c r="I722" s="602"/>
    </row>
    <row r="723" spans="2:9" x14ac:dyDescent="0.25">
      <c r="B723" s="600"/>
      <c r="C723" s="601"/>
      <c r="D723" s="601"/>
      <c r="E723" s="601"/>
      <c r="F723" s="600"/>
      <c r="G723" s="600"/>
      <c r="H723" s="600"/>
      <c r="I723" s="602"/>
    </row>
    <row r="724" spans="2:9" x14ac:dyDescent="0.25">
      <c r="B724" s="600"/>
      <c r="C724" s="601"/>
      <c r="D724" s="601"/>
      <c r="E724" s="601"/>
      <c r="F724" s="600"/>
      <c r="G724" s="600"/>
      <c r="H724" s="600"/>
      <c r="I724" s="602"/>
    </row>
    <row r="725" spans="2:9" x14ac:dyDescent="0.25">
      <c r="B725" s="600"/>
      <c r="C725" s="601"/>
      <c r="D725" s="601"/>
      <c r="E725" s="601"/>
      <c r="F725" s="600"/>
      <c r="G725" s="600"/>
      <c r="H725" s="600"/>
      <c r="I725" s="602"/>
    </row>
    <row r="726" spans="2:9" x14ac:dyDescent="0.25">
      <c r="B726" s="600"/>
      <c r="C726" s="601"/>
      <c r="D726" s="601"/>
      <c r="E726" s="601"/>
      <c r="F726" s="600"/>
      <c r="G726" s="600"/>
      <c r="H726" s="600"/>
      <c r="I726" s="602"/>
    </row>
    <row r="727" spans="2:9" x14ac:dyDescent="0.25">
      <c r="B727" s="600"/>
      <c r="C727" s="601"/>
      <c r="D727" s="601"/>
      <c r="E727" s="601"/>
      <c r="F727" s="600"/>
      <c r="G727" s="600"/>
      <c r="H727" s="600"/>
      <c r="I727" s="602"/>
    </row>
    <row r="728" spans="2:9" x14ac:dyDescent="0.25">
      <c r="B728" s="600"/>
      <c r="C728" s="601"/>
      <c r="D728" s="601"/>
      <c r="E728" s="601"/>
      <c r="F728" s="600"/>
      <c r="G728" s="600"/>
      <c r="H728" s="600"/>
      <c r="I728" s="602"/>
    </row>
    <row r="729" spans="2:9" x14ac:dyDescent="0.25">
      <c r="B729" s="600"/>
      <c r="C729" s="601"/>
      <c r="D729" s="601"/>
      <c r="E729" s="601"/>
      <c r="F729" s="600"/>
      <c r="G729" s="600"/>
      <c r="H729" s="600"/>
      <c r="I729" s="602"/>
    </row>
    <row r="730" spans="2:9" x14ac:dyDescent="0.25">
      <c r="B730" s="600"/>
      <c r="C730" s="601"/>
      <c r="D730" s="601"/>
      <c r="E730" s="601"/>
      <c r="F730" s="600"/>
      <c r="G730" s="600"/>
      <c r="H730" s="600"/>
      <c r="I730" s="602"/>
    </row>
    <row r="731" spans="2:9" x14ac:dyDescent="0.25">
      <c r="B731" s="600"/>
      <c r="C731" s="601"/>
      <c r="D731" s="601"/>
      <c r="E731" s="601"/>
      <c r="F731" s="600"/>
      <c r="G731" s="600"/>
      <c r="H731" s="600"/>
      <c r="I731" s="602"/>
    </row>
    <row r="732" spans="2:9" x14ac:dyDescent="0.25">
      <c r="B732" s="600"/>
      <c r="C732" s="601"/>
      <c r="D732" s="601"/>
      <c r="E732" s="601"/>
      <c r="F732" s="600"/>
      <c r="G732" s="600"/>
      <c r="H732" s="600"/>
      <c r="I732" s="602"/>
    </row>
    <row r="733" spans="2:9" x14ac:dyDescent="0.25">
      <c r="B733" s="600"/>
      <c r="C733" s="601"/>
      <c r="D733" s="601"/>
      <c r="E733" s="601"/>
      <c r="F733" s="600"/>
      <c r="G733" s="600"/>
      <c r="H733" s="600"/>
      <c r="I733" s="602"/>
    </row>
    <row r="734" spans="2:9" x14ac:dyDescent="0.25">
      <c r="B734" s="600"/>
      <c r="C734" s="601"/>
      <c r="D734" s="601"/>
      <c r="E734" s="601"/>
      <c r="F734" s="600"/>
      <c r="G734" s="600"/>
      <c r="H734" s="600"/>
      <c r="I734" s="602"/>
    </row>
    <row r="735" spans="2:9" x14ac:dyDescent="0.25">
      <c r="B735" s="600"/>
      <c r="C735" s="601"/>
      <c r="D735" s="601"/>
      <c r="E735" s="601"/>
      <c r="F735" s="600"/>
      <c r="G735" s="600"/>
      <c r="H735" s="600"/>
      <c r="I735" s="602"/>
    </row>
    <row r="736" spans="2:9" x14ac:dyDescent="0.25">
      <c r="B736" s="600"/>
      <c r="C736" s="601"/>
      <c r="D736" s="601"/>
      <c r="E736" s="601"/>
      <c r="F736" s="600"/>
      <c r="G736" s="600"/>
      <c r="H736" s="600"/>
      <c r="I736" s="602"/>
    </row>
    <row r="737" spans="2:9" x14ac:dyDescent="0.25">
      <c r="B737" s="600"/>
      <c r="C737" s="601"/>
      <c r="D737" s="601"/>
      <c r="E737" s="601"/>
      <c r="F737" s="600"/>
      <c r="G737" s="600"/>
      <c r="H737" s="600"/>
      <c r="I737" s="602"/>
    </row>
    <row r="738" spans="2:9" x14ac:dyDescent="0.25">
      <c r="B738" s="600"/>
      <c r="C738" s="601"/>
      <c r="D738" s="601"/>
      <c r="E738" s="601"/>
      <c r="F738" s="600"/>
      <c r="G738" s="600"/>
      <c r="H738" s="600"/>
      <c r="I738" s="602"/>
    </row>
    <row r="739" spans="2:9" x14ac:dyDescent="0.25">
      <c r="B739" s="600"/>
      <c r="C739" s="601"/>
      <c r="D739" s="601"/>
      <c r="E739" s="601"/>
      <c r="F739" s="600"/>
      <c r="G739" s="600"/>
      <c r="H739" s="600"/>
      <c r="I739" s="602"/>
    </row>
    <row r="740" spans="2:9" x14ac:dyDescent="0.25">
      <c r="B740" s="600"/>
      <c r="C740" s="601"/>
      <c r="D740" s="601"/>
      <c r="E740" s="601"/>
      <c r="F740" s="600"/>
      <c r="G740" s="600"/>
      <c r="H740" s="600"/>
      <c r="I740" s="602"/>
    </row>
    <row r="741" spans="2:9" x14ac:dyDescent="0.25">
      <c r="B741" s="600"/>
      <c r="C741" s="601"/>
      <c r="D741" s="601"/>
      <c r="E741" s="601"/>
      <c r="F741" s="600"/>
      <c r="G741" s="600"/>
      <c r="H741" s="600"/>
      <c r="I741" s="602"/>
    </row>
    <row r="742" spans="2:9" x14ac:dyDescent="0.25">
      <c r="B742" s="600"/>
      <c r="C742" s="601"/>
      <c r="D742" s="601"/>
      <c r="E742" s="601"/>
      <c r="F742" s="600"/>
      <c r="G742" s="600"/>
      <c r="H742" s="600"/>
      <c r="I742" s="602"/>
    </row>
    <row r="743" spans="2:9" x14ac:dyDescent="0.25">
      <c r="B743" s="600"/>
      <c r="C743" s="601"/>
      <c r="D743" s="601"/>
      <c r="E743" s="601"/>
      <c r="F743" s="600"/>
      <c r="G743" s="600"/>
      <c r="H743" s="600"/>
      <c r="I743" s="602"/>
    </row>
    <row r="744" spans="2:9" x14ac:dyDescent="0.25">
      <c r="B744" s="600"/>
      <c r="C744" s="601"/>
      <c r="D744" s="601"/>
      <c r="E744" s="601"/>
      <c r="F744" s="600"/>
      <c r="G744" s="600"/>
      <c r="H744" s="600"/>
      <c r="I744" s="602"/>
    </row>
    <row r="745" spans="2:9" x14ac:dyDescent="0.25">
      <c r="B745" s="600"/>
      <c r="C745" s="601"/>
      <c r="D745" s="601"/>
      <c r="E745" s="601"/>
      <c r="F745" s="600"/>
      <c r="G745" s="600"/>
      <c r="H745" s="600"/>
      <c r="I745" s="602"/>
    </row>
    <row r="746" spans="2:9" x14ac:dyDescent="0.25">
      <c r="B746" s="600"/>
      <c r="C746" s="601"/>
      <c r="D746" s="601"/>
      <c r="E746" s="601"/>
      <c r="F746" s="600"/>
      <c r="G746" s="600"/>
      <c r="H746" s="600"/>
      <c r="I746" s="602"/>
    </row>
    <row r="747" spans="2:9" x14ac:dyDescent="0.25">
      <c r="B747" s="600"/>
      <c r="C747" s="601"/>
      <c r="D747" s="601"/>
      <c r="E747" s="601"/>
      <c r="F747" s="600"/>
      <c r="G747" s="600"/>
      <c r="H747" s="600"/>
      <c r="I747" s="602"/>
    </row>
    <row r="748" spans="2:9" x14ac:dyDescent="0.25">
      <c r="B748" s="600"/>
      <c r="C748" s="601"/>
      <c r="D748" s="601"/>
      <c r="E748" s="601"/>
      <c r="F748" s="600"/>
      <c r="G748" s="600"/>
      <c r="H748" s="600"/>
      <c r="I748" s="602"/>
    </row>
    <row r="749" spans="2:9" x14ac:dyDescent="0.25">
      <c r="B749" s="600"/>
      <c r="C749" s="601"/>
      <c r="D749" s="601"/>
      <c r="E749" s="601"/>
      <c r="F749" s="600"/>
      <c r="G749" s="600"/>
      <c r="H749" s="600"/>
      <c r="I749" s="602"/>
    </row>
    <row r="750" spans="2:9" x14ac:dyDescent="0.25">
      <c r="B750" s="600"/>
      <c r="C750" s="601"/>
      <c r="D750" s="601"/>
      <c r="E750" s="601"/>
      <c r="F750" s="600"/>
      <c r="G750" s="600"/>
      <c r="H750" s="600"/>
      <c r="I750" s="602"/>
    </row>
    <row r="751" spans="2:9" x14ac:dyDescent="0.25">
      <c r="B751" s="600"/>
      <c r="C751" s="601"/>
      <c r="D751" s="601"/>
      <c r="E751" s="601"/>
      <c r="F751" s="600"/>
      <c r="G751" s="600"/>
      <c r="H751" s="600"/>
      <c r="I751" s="602"/>
    </row>
    <row r="752" spans="2:9" x14ac:dyDescent="0.25">
      <c r="B752" s="600"/>
      <c r="C752" s="601"/>
      <c r="D752" s="601"/>
      <c r="E752" s="601"/>
      <c r="F752" s="600"/>
      <c r="G752" s="600"/>
      <c r="H752" s="600"/>
      <c r="I752" s="602"/>
    </row>
    <row r="753" spans="2:9" x14ac:dyDescent="0.25">
      <c r="B753" s="600"/>
      <c r="C753" s="601"/>
      <c r="D753" s="601"/>
      <c r="E753" s="601"/>
      <c r="F753" s="600"/>
      <c r="G753" s="600"/>
      <c r="H753" s="600"/>
      <c r="I753" s="602"/>
    </row>
    <row r="754" spans="2:9" x14ac:dyDescent="0.25">
      <c r="B754" s="600"/>
      <c r="C754" s="601"/>
      <c r="D754" s="601"/>
      <c r="E754" s="601"/>
      <c r="F754" s="600"/>
      <c r="G754" s="600"/>
      <c r="H754" s="600"/>
      <c r="I754" s="602"/>
    </row>
    <row r="755" spans="2:9" x14ac:dyDescent="0.25">
      <c r="B755" s="600"/>
      <c r="C755" s="601"/>
      <c r="D755" s="601"/>
      <c r="E755" s="601"/>
      <c r="F755" s="600"/>
      <c r="G755" s="600"/>
      <c r="H755" s="600"/>
      <c r="I755" s="602"/>
    </row>
    <row r="756" spans="2:9" x14ac:dyDescent="0.25">
      <c r="B756" s="600"/>
      <c r="C756" s="601"/>
      <c r="D756" s="601"/>
      <c r="E756" s="601"/>
      <c r="F756" s="600"/>
      <c r="G756" s="600"/>
      <c r="H756" s="600"/>
      <c r="I756" s="602"/>
    </row>
    <row r="757" spans="2:9" x14ac:dyDescent="0.25">
      <c r="B757" s="600"/>
      <c r="C757" s="601"/>
      <c r="D757" s="601"/>
      <c r="E757" s="601"/>
      <c r="F757" s="600"/>
      <c r="G757" s="600"/>
      <c r="H757" s="600"/>
      <c r="I757" s="602"/>
    </row>
    <row r="758" spans="2:9" x14ac:dyDescent="0.25">
      <c r="B758" s="600"/>
      <c r="C758" s="601"/>
      <c r="D758" s="601"/>
      <c r="E758" s="601"/>
      <c r="F758" s="600"/>
      <c r="G758" s="600"/>
      <c r="H758" s="600"/>
      <c r="I758" s="602"/>
    </row>
    <row r="759" spans="2:9" x14ac:dyDescent="0.25">
      <c r="B759" s="600"/>
      <c r="C759" s="601"/>
      <c r="D759" s="601"/>
      <c r="E759" s="601"/>
      <c r="F759" s="600"/>
      <c r="G759" s="600"/>
      <c r="H759" s="600"/>
      <c r="I759" s="602"/>
    </row>
    <row r="760" spans="2:9" x14ac:dyDescent="0.25">
      <c r="B760" s="600"/>
      <c r="C760" s="601"/>
      <c r="D760" s="601"/>
      <c r="E760" s="601"/>
      <c r="F760" s="600"/>
      <c r="G760" s="600"/>
      <c r="H760" s="600"/>
      <c r="I760" s="602"/>
    </row>
    <row r="761" spans="2:9" x14ac:dyDescent="0.25">
      <c r="B761" s="600"/>
      <c r="C761" s="601"/>
      <c r="D761" s="601"/>
      <c r="E761" s="601"/>
      <c r="F761" s="600"/>
      <c r="G761" s="600"/>
      <c r="H761" s="600"/>
      <c r="I761" s="602"/>
    </row>
    <row r="762" spans="2:9" x14ac:dyDescent="0.25">
      <c r="B762" s="600"/>
      <c r="C762" s="601"/>
      <c r="D762" s="601"/>
      <c r="E762" s="601"/>
      <c r="F762" s="600"/>
      <c r="G762" s="600"/>
      <c r="H762" s="600"/>
      <c r="I762" s="602"/>
    </row>
    <row r="763" spans="2:9" x14ac:dyDescent="0.25">
      <c r="B763" s="600"/>
      <c r="C763" s="601"/>
      <c r="D763" s="601"/>
      <c r="E763" s="601"/>
      <c r="F763" s="600"/>
      <c r="G763" s="600"/>
      <c r="H763" s="600"/>
      <c r="I763" s="602"/>
    </row>
    <row r="764" spans="2:9" x14ac:dyDescent="0.25">
      <c r="B764" s="600"/>
      <c r="C764" s="601"/>
      <c r="D764" s="601"/>
      <c r="E764" s="601"/>
      <c r="F764" s="600"/>
      <c r="G764" s="600"/>
      <c r="H764" s="600"/>
      <c r="I764" s="602"/>
    </row>
    <row r="765" spans="2:9" x14ac:dyDescent="0.25">
      <c r="B765" s="600"/>
      <c r="C765" s="601"/>
      <c r="D765" s="601"/>
      <c r="E765" s="601"/>
      <c r="F765" s="600"/>
      <c r="G765" s="600"/>
      <c r="H765" s="600"/>
      <c r="I765" s="602"/>
    </row>
    <row r="766" spans="2:9" x14ac:dyDescent="0.25">
      <c r="B766" s="600"/>
      <c r="C766" s="601"/>
      <c r="D766" s="601"/>
      <c r="E766" s="601"/>
      <c r="F766" s="600"/>
      <c r="G766" s="600"/>
      <c r="H766" s="600"/>
      <c r="I766" s="602"/>
    </row>
    <row r="767" spans="2:9" x14ac:dyDescent="0.25">
      <c r="B767" s="600"/>
      <c r="C767" s="601"/>
      <c r="D767" s="601"/>
      <c r="E767" s="601"/>
      <c r="F767" s="600"/>
      <c r="G767" s="600"/>
      <c r="H767" s="600"/>
      <c r="I767" s="602"/>
    </row>
    <row r="768" spans="2:9" x14ac:dyDescent="0.25">
      <c r="B768" s="600"/>
      <c r="C768" s="601"/>
      <c r="D768" s="601"/>
      <c r="E768" s="601"/>
      <c r="F768" s="600"/>
      <c r="G768" s="600"/>
      <c r="H768" s="600"/>
      <c r="I768" s="602"/>
    </row>
    <row r="769" spans="2:9" x14ac:dyDescent="0.25">
      <c r="B769" s="600"/>
      <c r="C769" s="601"/>
      <c r="D769" s="601"/>
      <c r="E769" s="601"/>
      <c r="F769" s="600"/>
      <c r="G769" s="600"/>
      <c r="H769" s="600"/>
      <c r="I769" s="602"/>
    </row>
    <row r="770" spans="2:9" x14ac:dyDescent="0.25">
      <c r="B770" s="600"/>
      <c r="C770" s="601"/>
      <c r="D770" s="601"/>
      <c r="E770" s="601"/>
      <c r="F770" s="600"/>
      <c r="G770" s="600"/>
      <c r="H770" s="600"/>
      <c r="I770" s="602"/>
    </row>
    <row r="771" spans="2:9" x14ac:dyDescent="0.25">
      <c r="B771" s="600"/>
      <c r="C771" s="601"/>
      <c r="D771" s="601"/>
      <c r="E771" s="601"/>
      <c r="F771" s="600"/>
      <c r="G771" s="600"/>
      <c r="H771" s="600"/>
      <c r="I771" s="602"/>
    </row>
    <row r="772" spans="2:9" x14ac:dyDescent="0.25">
      <c r="B772" s="600"/>
      <c r="C772" s="601"/>
      <c r="D772" s="601"/>
      <c r="E772" s="601"/>
      <c r="F772" s="600"/>
      <c r="G772" s="600"/>
      <c r="H772" s="600"/>
      <c r="I772" s="602"/>
    </row>
    <row r="773" spans="2:9" x14ac:dyDescent="0.25">
      <c r="B773" s="600"/>
      <c r="C773" s="601"/>
      <c r="D773" s="601"/>
      <c r="E773" s="601"/>
      <c r="F773" s="600"/>
      <c r="G773" s="600"/>
      <c r="H773" s="600"/>
      <c r="I773" s="602"/>
    </row>
    <row r="774" spans="2:9" x14ac:dyDescent="0.25">
      <c r="B774" s="600"/>
      <c r="C774" s="601"/>
      <c r="D774" s="601"/>
      <c r="E774" s="601"/>
      <c r="F774" s="600"/>
      <c r="G774" s="600"/>
      <c r="H774" s="600"/>
      <c r="I774" s="602"/>
    </row>
    <row r="775" spans="2:9" x14ac:dyDescent="0.25">
      <c r="B775" s="600"/>
      <c r="C775" s="601"/>
      <c r="D775" s="601"/>
      <c r="E775" s="601"/>
      <c r="F775" s="600"/>
      <c r="G775" s="600"/>
      <c r="H775" s="600"/>
      <c r="I775" s="602"/>
    </row>
    <row r="776" spans="2:9" x14ac:dyDescent="0.25">
      <c r="B776" s="600"/>
      <c r="C776" s="601"/>
      <c r="D776" s="601"/>
      <c r="E776" s="601"/>
      <c r="F776" s="600"/>
      <c r="G776" s="600"/>
      <c r="H776" s="600"/>
      <c r="I776" s="602"/>
    </row>
    <row r="777" spans="2:9" x14ac:dyDescent="0.25">
      <c r="B777" s="600"/>
      <c r="C777" s="601"/>
      <c r="D777" s="601"/>
      <c r="E777" s="601"/>
      <c r="F777" s="600"/>
      <c r="G777" s="600"/>
      <c r="H777" s="600"/>
      <c r="I777" s="602"/>
    </row>
    <row r="778" spans="2:9" x14ac:dyDescent="0.25">
      <c r="B778" s="600"/>
      <c r="C778" s="601"/>
      <c r="D778" s="601"/>
      <c r="E778" s="601"/>
      <c r="F778" s="600"/>
      <c r="G778" s="600"/>
      <c r="H778" s="600"/>
      <c r="I778" s="602"/>
    </row>
    <row r="779" spans="2:9" x14ac:dyDescent="0.25">
      <c r="B779" s="600"/>
      <c r="C779" s="601"/>
      <c r="D779" s="601"/>
      <c r="E779" s="601"/>
      <c r="F779" s="600"/>
      <c r="G779" s="600"/>
      <c r="H779" s="600"/>
      <c r="I779" s="602"/>
    </row>
    <row r="780" spans="2:9" x14ac:dyDescent="0.25">
      <c r="B780" s="600"/>
      <c r="C780" s="601"/>
      <c r="D780" s="601"/>
      <c r="E780" s="601"/>
      <c r="F780" s="600"/>
      <c r="G780" s="600"/>
      <c r="H780" s="600"/>
      <c r="I780" s="602"/>
    </row>
    <row r="781" spans="2:9" x14ac:dyDescent="0.25">
      <c r="B781" s="600"/>
      <c r="C781" s="601"/>
      <c r="D781" s="601"/>
      <c r="E781" s="601"/>
      <c r="F781" s="600"/>
      <c r="G781" s="600"/>
      <c r="H781" s="600"/>
      <c r="I781" s="602"/>
    </row>
    <row r="782" spans="2:9" x14ac:dyDescent="0.25">
      <c r="B782" s="600"/>
      <c r="C782" s="601"/>
      <c r="D782" s="601"/>
      <c r="E782" s="601"/>
      <c r="F782" s="600"/>
      <c r="G782" s="600"/>
      <c r="H782" s="600"/>
      <c r="I782" s="602"/>
    </row>
    <row r="783" spans="2:9" x14ac:dyDescent="0.25">
      <c r="B783" s="600"/>
      <c r="C783" s="601"/>
      <c r="D783" s="601"/>
      <c r="E783" s="601"/>
      <c r="F783" s="600"/>
      <c r="G783" s="600"/>
      <c r="H783" s="600"/>
      <c r="I783" s="602"/>
    </row>
    <row r="784" spans="2:9" x14ac:dyDescent="0.25">
      <c r="B784" s="600"/>
      <c r="C784" s="601"/>
      <c r="D784" s="601"/>
      <c r="E784" s="601"/>
      <c r="F784" s="600"/>
      <c r="G784" s="600"/>
      <c r="H784" s="600"/>
      <c r="I784" s="602"/>
    </row>
    <row r="785" spans="2:9" x14ac:dyDescent="0.25">
      <c r="B785" s="600"/>
      <c r="C785" s="601"/>
      <c r="D785" s="601"/>
      <c r="E785" s="601"/>
      <c r="F785" s="600"/>
      <c r="G785" s="600"/>
      <c r="H785" s="600"/>
      <c r="I785" s="602"/>
    </row>
    <row r="786" spans="2:9" x14ac:dyDescent="0.25">
      <c r="B786" s="600"/>
      <c r="C786" s="601"/>
      <c r="D786" s="601"/>
      <c r="E786" s="601"/>
      <c r="F786" s="600"/>
      <c r="G786" s="600"/>
      <c r="H786" s="600"/>
      <c r="I786" s="602"/>
    </row>
    <row r="787" spans="2:9" x14ac:dyDescent="0.25">
      <c r="B787" s="600"/>
      <c r="C787" s="601"/>
      <c r="D787" s="601"/>
      <c r="E787" s="601"/>
      <c r="F787" s="600"/>
      <c r="G787" s="600"/>
      <c r="H787" s="600"/>
      <c r="I787" s="602"/>
    </row>
    <row r="788" spans="2:9" x14ac:dyDescent="0.25">
      <c r="B788" s="600"/>
      <c r="C788" s="601"/>
      <c r="D788" s="601"/>
      <c r="E788" s="601"/>
      <c r="F788" s="600"/>
      <c r="G788" s="600"/>
      <c r="H788" s="600"/>
      <c r="I788" s="602"/>
    </row>
    <row r="789" spans="2:9" x14ac:dyDescent="0.25">
      <c r="B789" s="600"/>
      <c r="C789" s="601"/>
      <c r="D789" s="601"/>
      <c r="E789" s="601"/>
      <c r="F789" s="600"/>
      <c r="G789" s="600"/>
      <c r="H789" s="600"/>
      <c r="I789" s="602"/>
    </row>
    <row r="790" spans="2:9" x14ac:dyDescent="0.25">
      <c r="B790" s="600"/>
      <c r="C790" s="601"/>
      <c r="D790" s="601"/>
      <c r="E790" s="601"/>
      <c r="F790" s="600"/>
      <c r="G790" s="600"/>
      <c r="H790" s="600"/>
      <c r="I790" s="602"/>
    </row>
    <row r="791" spans="2:9" x14ac:dyDescent="0.25">
      <c r="B791" s="600"/>
      <c r="C791" s="601"/>
      <c r="D791" s="601"/>
      <c r="E791" s="601"/>
      <c r="F791" s="600"/>
      <c r="G791" s="600"/>
      <c r="H791" s="600"/>
      <c r="I791" s="602"/>
    </row>
    <row r="792" spans="2:9" x14ac:dyDescent="0.25">
      <c r="B792" s="600"/>
      <c r="C792" s="601"/>
      <c r="D792" s="601"/>
      <c r="E792" s="601"/>
      <c r="F792" s="600"/>
      <c r="G792" s="600"/>
      <c r="H792" s="600"/>
      <c r="I792" s="602"/>
    </row>
    <row r="793" spans="2:9" x14ac:dyDescent="0.25">
      <c r="B793" s="600"/>
      <c r="C793" s="601"/>
      <c r="D793" s="601"/>
      <c r="E793" s="601"/>
      <c r="F793" s="600"/>
      <c r="G793" s="600"/>
      <c r="H793" s="600"/>
      <c r="I793" s="602"/>
    </row>
    <row r="794" spans="2:9" x14ac:dyDescent="0.25">
      <c r="B794" s="600"/>
      <c r="C794" s="601"/>
      <c r="D794" s="601"/>
      <c r="E794" s="601"/>
      <c r="F794" s="600"/>
      <c r="G794" s="600"/>
      <c r="H794" s="600"/>
      <c r="I794" s="602"/>
    </row>
    <row r="795" spans="2:9" x14ac:dyDescent="0.25">
      <c r="B795" s="600"/>
      <c r="C795" s="601"/>
      <c r="D795" s="601"/>
      <c r="E795" s="601"/>
      <c r="F795" s="600"/>
      <c r="G795" s="600"/>
      <c r="H795" s="600"/>
      <c r="I795" s="602"/>
    </row>
    <row r="796" spans="2:9" x14ac:dyDescent="0.25">
      <c r="B796" s="600"/>
      <c r="C796" s="601"/>
      <c r="D796" s="601"/>
      <c r="E796" s="601"/>
      <c r="F796" s="600"/>
      <c r="G796" s="600"/>
      <c r="H796" s="600"/>
      <c r="I796" s="602"/>
    </row>
    <row r="797" spans="2:9" x14ac:dyDescent="0.25">
      <c r="B797" s="600"/>
      <c r="C797" s="601"/>
      <c r="D797" s="601"/>
      <c r="E797" s="601"/>
      <c r="F797" s="600"/>
      <c r="G797" s="600"/>
      <c r="H797" s="600"/>
      <c r="I797" s="602"/>
    </row>
    <row r="798" spans="2:9" x14ac:dyDescent="0.25">
      <c r="B798" s="600"/>
      <c r="C798" s="601"/>
      <c r="D798" s="601"/>
      <c r="E798" s="601"/>
      <c r="F798" s="600"/>
      <c r="G798" s="600"/>
      <c r="H798" s="600"/>
      <c r="I798" s="602"/>
    </row>
    <row r="799" spans="2:9" x14ac:dyDescent="0.25">
      <c r="B799" s="600"/>
      <c r="C799" s="601"/>
      <c r="D799" s="601"/>
      <c r="E799" s="601"/>
      <c r="F799" s="600"/>
      <c r="G799" s="600"/>
      <c r="H799" s="600"/>
      <c r="I799" s="602"/>
    </row>
    <row r="800" spans="2:9" x14ac:dyDescent="0.25">
      <c r="B800" s="600"/>
      <c r="C800" s="601"/>
      <c r="D800" s="601"/>
      <c r="E800" s="601"/>
      <c r="F800" s="600"/>
      <c r="G800" s="600"/>
      <c r="H800" s="600"/>
      <c r="I800" s="602"/>
    </row>
    <row r="801" spans="2:9" x14ac:dyDescent="0.25">
      <c r="B801" s="600"/>
      <c r="C801" s="601"/>
      <c r="D801" s="601"/>
      <c r="E801" s="601"/>
      <c r="F801" s="600"/>
      <c r="G801" s="600"/>
      <c r="H801" s="600"/>
      <c r="I801" s="602"/>
    </row>
    <row r="802" spans="2:9" x14ac:dyDescent="0.25">
      <c r="B802" s="600"/>
      <c r="C802" s="601"/>
      <c r="D802" s="601"/>
      <c r="E802" s="601"/>
      <c r="F802" s="600"/>
      <c r="G802" s="600"/>
      <c r="H802" s="600"/>
      <c r="I802" s="602"/>
    </row>
    <row r="803" spans="2:9" x14ac:dyDescent="0.25">
      <c r="B803" s="600"/>
      <c r="C803" s="601"/>
      <c r="D803" s="601"/>
      <c r="E803" s="601"/>
      <c r="F803" s="600"/>
      <c r="G803" s="600"/>
      <c r="H803" s="600"/>
      <c r="I803" s="602"/>
    </row>
    <row r="804" spans="2:9" x14ac:dyDescent="0.25">
      <c r="B804" s="600"/>
      <c r="C804" s="601"/>
      <c r="D804" s="601"/>
      <c r="E804" s="601"/>
      <c r="F804" s="600"/>
      <c r="G804" s="600"/>
      <c r="H804" s="600"/>
      <c r="I804" s="602"/>
    </row>
    <row r="805" spans="2:9" x14ac:dyDescent="0.25">
      <c r="B805" s="600"/>
      <c r="C805" s="601"/>
      <c r="D805" s="601"/>
      <c r="E805" s="601"/>
      <c r="F805" s="600"/>
      <c r="G805" s="600"/>
      <c r="H805" s="600"/>
      <c r="I805" s="602"/>
    </row>
    <row r="806" spans="2:9" x14ac:dyDescent="0.25">
      <c r="B806" s="600"/>
      <c r="C806" s="601"/>
      <c r="D806" s="601"/>
      <c r="E806" s="601"/>
      <c r="F806" s="600"/>
      <c r="G806" s="600"/>
      <c r="H806" s="600"/>
      <c r="I806" s="602"/>
    </row>
    <row r="807" spans="2:9" x14ac:dyDescent="0.25">
      <c r="B807" s="600"/>
      <c r="C807" s="601"/>
      <c r="D807" s="601"/>
      <c r="E807" s="601"/>
      <c r="F807" s="600"/>
      <c r="G807" s="600"/>
      <c r="H807" s="600"/>
      <c r="I807" s="602"/>
    </row>
    <row r="808" spans="2:9" x14ac:dyDescent="0.25">
      <c r="B808" s="600"/>
      <c r="C808" s="601"/>
      <c r="D808" s="601"/>
      <c r="E808" s="601"/>
      <c r="F808" s="600"/>
      <c r="G808" s="600"/>
      <c r="H808" s="600"/>
      <c r="I808" s="602"/>
    </row>
    <row r="809" spans="2:9" x14ac:dyDescent="0.25">
      <c r="B809" s="600"/>
      <c r="C809" s="601"/>
      <c r="D809" s="601"/>
      <c r="E809" s="601"/>
      <c r="F809" s="600"/>
      <c r="G809" s="600"/>
      <c r="H809" s="600"/>
      <c r="I809" s="602"/>
    </row>
    <row r="810" spans="2:9" x14ac:dyDescent="0.25">
      <c r="B810" s="600"/>
      <c r="C810" s="601"/>
      <c r="D810" s="601"/>
      <c r="E810" s="601"/>
      <c r="F810" s="600"/>
      <c r="G810" s="600"/>
      <c r="H810" s="600"/>
      <c r="I810" s="602"/>
    </row>
    <row r="811" spans="2:9" x14ac:dyDescent="0.25">
      <c r="B811" s="600"/>
      <c r="C811" s="601"/>
      <c r="D811" s="601"/>
      <c r="E811" s="601"/>
      <c r="F811" s="600"/>
      <c r="G811" s="600"/>
      <c r="H811" s="600"/>
      <c r="I811" s="602"/>
    </row>
    <row r="812" spans="2:9" x14ac:dyDescent="0.25">
      <c r="B812" s="600"/>
      <c r="C812" s="601"/>
      <c r="D812" s="601"/>
      <c r="E812" s="601"/>
      <c r="F812" s="600"/>
      <c r="G812" s="600"/>
      <c r="H812" s="600"/>
      <c r="I812" s="602"/>
    </row>
    <row r="813" spans="2:9" x14ac:dyDescent="0.25">
      <c r="B813" s="600"/>
      <c r="C813" s="601"/>
      <c r="D813" s="601"/>
      <c r="E813" s="601"/>
      <c r="F813" s="600"/>
      <c r="G813" s="600"/>
      <c r="H813" s="600"/>
      <c r="I813" s="602"/>
    </row>
    <row r="814" spans="2:9" x14ac:dyDescent="0.25">
      <c r="B814" s="600"/>
      <c r="C814" s="601"/>
      <c r="D814" s="601"/>
      <c r="E814" s="601"/>
      <c r="F814" s="600"/>
      <c r="G814" s="600"/>
      <c r="H814" s="600"/>
      <c r="I814" s="602"/>
    </row>
    <row r="815" spans="2:9" x14ac:dyDescent="0.25">
      <c r="B815" s="600"/>
      <c r="C815" s="601"/>
      <c r="D815" s="601"/>
      <c r="E815" s="601"/>
      <c r="F815" s="600"/>
      <c r="G815" s="600"/>
      <c r="H815" s="600"/>
      <c r="I815" s="602"/>
    </row>
    <row r="816" spans="2:9" x14ac:dyDescent="0.25">
      <c r="B816" s="600"/>
      <c r="C816" s="601"/>
      <c r="D816" s="601"/>
      <c r="E816" s="601"/>
      <c r="F816" s="600"/>
      <c r="G816" s="600"/>
      <c r="H816" s="600"/>
      <c r="I816" s="602"/>
    </row>
    <row r="817" spans="2:9" x14ac:dyDescent="0.25">
      <c r="B817" s="600"/>
      <c r="C817" s="601"/>
      <c r="D817" s="601"/>
      <c r="E817" s="601"/>
      <c r="F817" s="600"/>
      <c r="G817" s="600"/>
      <c r="H817" s="600"/>
      <c r="I817" s="602"/>
    </row>
    <row r="818" spans="2:9" x14ac:dyDescent="0.25">
      <c r="B818" s="600"/>
      <c r="C818" s="601"/>
      <c r="D818" s="601"/>
      <c r="E818" s="601"/>
      <c r="F818" s="600"/>
      <c r="G818" s="600"/>
      <c r="H818" s="600"/>
      <c r="I818" s="602"/>
    </row>
    <row r="819" spans="2:9" x14ac:dyDescent="0.25">
      <c r="B819" s="600"/>
      <c r="C819" s="601"/>
      <c r="D819" s="601"/>
      <c r="E819" s="601"/>
      <c r="F819" s="600"/>
      <c r="G819" s="600"/>
      <c r="H819" s="600"/>
      <c r="I819" s="602"/>
    </row>
    <row r="820" spans="2:9" x14ac:dyDescent="0.25">
      <c r="B820" s="600"/>
      <c r="C820" s="601"/>
      <c r="D820" s="601"/>
      <c r="E820" s="601"/>
      <c r="F820" s="600"/>
      <c r="G820" s="600"/>
      <c r="H820" s="600"/>
      <c r="I820" s="602"/>
    </row>
    <row r="821" spans="2:9" x14ac:dyDescent="0.25">
      <c r="B821" s="600"/>
      <c r="C821" s="601"/>
      <c r="D821" s="601"/>
      <c r="E821" s="601"/>
      <c r="F821" s="600"/>
      <c r="G821" s="600"/>
      <c r="H821" s="600"/>
      <c r="I821" s="602"/>
    </row>
    <row r="822" spans="2:9" x14ac:dyDescent="0.25">
      <c r="B822" s="600"/>
      <c r="C822" s="601"/>
      <c r="D822" s="601"/>
      <c r="E822" s="601"/>
      <c r="F822" s="600"/>
      <c r="G822" s="600"/>
      <c r="H822" s="600"/>
      <c r="I822" s="602"/>
    </row>
    <row r="823" spans="2:9" x14ac:dyDescent="0.25">
      <c r="B823" s="600"/>
      <c r="C823" s="601"/>
      <c r="D823" s="601"/>
      <c r="E823" s="601"/>
      <c r="F823" s="600"/>
      <c r="G823" s="600"/>
      <c r="H823" s="600"/>
      <c r="I823" s="602"/>
    </row>
    <row r="824" spans="2:9" x14ac:dyDescent="0.25">
      <c r="B824" s="600"/>
      <c r="C824" s="601"/>
      <c r="D824" s="601"/>
      <c r="E824" s="601"/>
      <c r="F824" s="600"/>
      <c r="G824" s="600"/>
      <c r="H824" s="600"/>
      <c r="I824" s="602"/>
    </row>
    <row r="825" spans="2:9" x14ac:dyDescent="0.25">
      <c r="B825" s="600"/>
      <c r="C825" s="601"/>
      <c r="D825" s="601"/>
      <c r="E825" s="601"/>
      <c r="F825" s="600"/>
      <c r="G825" s="600"/>
      <c r="H825" s="600"/>
      <c r="I825" s="602"/>
    </row>
    <row r="826" spans="2:9" x14ac:dyDescent="0.25">
      <c r="B826" s="600"/>
      <c r="C826" s="601"/>
      <c r="D826" s="601"/>
      <c r="E826" s="601"/>
      <c r="F826" s="600"/>
      <c r="G826" s="600"/>
      <c r="H826" s="600"/>
      <c r="I826" s="602"/>
    </row>
    <row r="827" spans="2:9" x14ac:dyDescent="0.25">
      <c r="B827" s="600"/>
      <c r="C827" s="601"/>
      <c r="D827" s="601"/>
      <c r="E827" s="601"/>
      <c r="F827" s="600"/>
      <c r="G827" s="600"/>
      <c r="H827" s="600"/>
      <c r="I827" s="602"/>
    </row>
    <row r="828" spans="2:9" x14ac:dyDescent="0.25">
      <c r="B828" s="600"/>
      <c r="C828" s="601"/>
      <c r="D828" s="601"/>
      <c r="E828" s="601"/>
      <c r="F828" s="600"/>
      <c r="G828" s="600"/>
      <c r="H828" s="600"/>
      <c r="I828" s="602"/>
    </row>
    <row r="829" spans="2:9" x14ac:dyDescent="0.25">
      <c r="B829" s="600"/>
      <c r="C829" s="601"/>
      <c r="D829" s="601"/>
      <c r="E829" s="601"/>
      <c r="F829" s="600"/>
      <c r="G829" s="600"/>
      <c r="H829" s="600"/>
      <c r="I829" s="602"/>
    </row>
    <row r="830" spans="2:9" x14ac:dyDescent="0.25">
      <c r="B830" s="600"/>
      <c r="C830" s="601"/>
      <c r="D830" s="601"/>
      <c r="E830" s="601"/>
      <c r="F830" s="600"/>
      <c r="G830" s="600"/>
      <c r="H830" s="600"/>
      <c r="I830" s="602"/>
    </row>
    <row r="831" spans="2:9" x14ac:dyDescent="0.25">
      <c r="B831" s="600"/>
      <c r="C831" s="601"/>
      <c r="D831" s="601"/>
      <c r="E831" s="601"/>
      <c r="F831" s="600"/>
      <c r="G831" s="600"/>
      <c r="H831" s="600"/>
      <c r="I831" s="602"/>
    </row>
    <row r="832" spans="2:9" x14ac:dyDescent="0.25">
      <c r="B832" s="600"/>
      <c r="C832" s="601"/>
      <c r="D832" s="601"/>
      <c r="E832" s="601"/>
      <c r="F832" s="600"/>
      <c r="G832" s="600"/>
      <c r="H832" s="600"/>
      <c r="I832" s="602"/>
    </row>
    <row r="833" spans="2:9" x14ac:dyDescent="0.25">
      <c r="B833" s="600"/>
      <c r="C833" s="601"/>
      <c r="D833" s="601"/>
      <c r="E833" s="601"/>
      <c r="F833" s="600"/>
      <c r="G833" s="600"/>
      <c r="H833" s="600"/>
      <c r="I833" s="602"/>
    </row>
    <row r="834" spans="2:9" x14ac:dyDescent="0.25">
      <c r="B834" s="600"/>
      <c r="C834" s="601"/>
      <c r="D834" s="601"/>
      <c r="E834" s="601"/>
      <c r="F834" s="600"/>
      <c r="G834" s="600"/>
      <c r="H834" s="600"/>
      <c r="I834" s="602"/>
    </row>
    <row r="835" spans="2:9" x14ac:dyDescent="0.25">
      <c r="B835" s="600"/>
      <c r="C835" s="601"/>
      <c r="D835" s="601"/>
      <c r="E835" s="601"/>
      <c r="F835" s="600"/>
      <c r="G835" s="600"/>
      <c r="H835" s="600"/>
      <c r="I835" s="602"/>
    </row>
    <row r="836" spans="2:9" x14ac:dyDescent="0.25">
      <c r="B836" s="600"/>
      <c r="C836" s="601"/>
      <c r="D836" s="601"/>
      <c r="E836" s="601"/>
      <c r="F836" s="600"/>
      <c r="G836" s="600"/>
      <c r="H836" s="600"/>
      <c r="I836" s="602"/>
    </row>
    <row r="837" spans="2:9" x14ac:dyDescent="0.25">
      <c r="B837" s="600"/>
      <c r="C837" s="601"/>
      <c r="D837" s="601"/>
      <c r="E837" s="601"/>
      <c r="F837" s="600"/>
      <c r="G837" s="600"/>
      <c r="H837" s="600"/>
      <c r="I837" s="602"/>
    </row>
    <row r="838" spans="2:9" x14ac:dyDescent="0.25">
      <c r="B838" s="600"/>
      <c r="C838" s="601"/>
      <c r="D838" s="601"/>
      <c r="E838" s="601"/>
      <c r="F838" s="600"/>
      <c r="G838" s="600"/>
      <c r="H838" s="600"/>
      <c r="I838" s="602"/>
    </row>
    <row r="839" spans="2:9" x14ac:dyDescent="0.25">
      <c r="B839" s="600"/>
      <c r="C839" s="601"/>
      <c r="D839" s="601"/>
      <c r="E839" s="601"/>
      <c r="F839" s="600"/>
      <c r="G839" s="600"/>
      <c r="H839" s="600"/>
      <c r="I839" s="602"/>
    </row>
    <row r="840" spans="2:9" x14ac:dyDescent="0.25">
      <c r="B840" s="600"/>
      <c r="C840" s="601"/>
      <c r="D840" s="601"/>
      <c r="E840" s="601"/>
      <c r="F840" s="600"/>
      <c r="G840" s="600"/>
      <c r="H840" s="600"/>
      <c r="I840" s="602"/>
    </row>
    <row r="841" spans="2:9" x14ac:dyDescent="0.25">
      <c r="B841" s="600"/>
      <c r="C841" s="601"/>
      <c r="D841" s="601"/>
      <c r="E841" s="601"/>
      <c r="F841" s="600"/>
      <c r="G841" s="600"/>
      <c r="H841" s="600"/>
      <c r="I841" s="602"/>
    </row>
    <row r="842" spans="2:9" x14ac:dyDescent="0.25">
      <c r="B842" s="600"/>
      <c r="C842" s="601"/>
      <c r="D842" s="601"/>
      <c r="E842" s="601"/>
      <c r="F842" s="600"/>
      <c r="G842" s="600"/>
      <c r="H842" s="600"/>
      <c r="I842" s="602"/>
    </row>
    <row r="843" spans="2:9" x14ac:dyDescent="0.25">
      <c r="B843" s="600"/>
      <c r="C843" s="601"/>
      <c r="D843" s="601"/>
      <c r="E843" s="601"/>
      <c r="F843" s="600"/>
      <c r="G843" s="600"/>
      <c r="H843" s="600"/>
      <c r="I843" s="602"/>
    </row>
    <row r="844" spans="2:9" x14ac:dyDescent="0.25">
      <c r="B844" s="600"/>
      <c r="C844" s="601"/>
      <c r="D844" s="601"/>
      <c r="E844" s="601"/>
      <c r="F844" s="600"/>
      <c r="G844" s="600"/>
      <c r="H844" s="600"/>
      <c r="I844" s="602"/>
    </row>
    <row r="845" spans="2:9" x14ac:dyDescent="0.25">
      <c r="B845" s="600"/>
      <c r="C845" s="601"/>
      <c r="D845" s="601"/>
      <c r="E845" s="601"/>
      <c r="F845" s="600"/>
      <c r="G845" s="600"/>
      <c r="H845" s="600"/>
      <c r="I845" s="602"/>
    </row>
    <row r="846" spans="2:9" x14ac:dyDescent="0.25">
      <c r="B846" s="600"/>
      <c r="C846" s="601"/>
      <c r="D846" s="601"/>
      <c r="E846" s="601"/>
      <c r="F846" s="600"/>
      <c r="G846" s="600"/>
      <c r="H846" s="600"/>
      <c r="I846" s="602"/>
    </row>
    <row r="847" spans="2:9" x14ac:dyDescent="0.25">
      <c r="B847" s="600"/>
      <c r="C847" s="601"/>
      <c r="D847" s="601"/>
      <c r="E847" s="601"/>
      <c r="F847" s="600"/>
      <c r="G847" s="600"/>
      <c r="H847" s="600"/>
      <c r="I847" s="602"/>
    </row>
    <row r="848" spans="2:9" x14ac:dyDescent="0.25">
      <c r="B848" s="600"/>
      <c r="C848" s="601"/>
      <c r="D848" s="601"/>
      <c r="E848" s="601"/>
      <c r="F848" s="600"/>
      <c r="G848" s="600"/>
      <c r="H848" s="600"/>
      <c r="I848" s="602"/>
    </row>
    <row r="849" spans="2:9" x14ac:dyDescent="0.25">
      <c r="B849" s="600"/>
      <c r="C849" s="601"/>
      <c r="D849" s="601"/>
      <c r="E849" s="601"/>
      <c r="F849" s="600"/>
      <c r="G849" s="600"/>
      <c r="H849" s="600"/>
      <c r="I849" s="602"/>
    </row>
    <row r="850" spans="2:9" x14ac:dyDescent="0.25">
      <c r="B850" s="600"/>
      <c r="C850" s="601"/>
      <c r="D850" s="601"/>
      <c r="E850" s="601"/>
      <c r="F850" s="600"/>
      <c r="G850" s="600"/>
      <c r="H850" s="600"/>
      <c r="I850" s="602"/>
    </row>
    <row r="851" spans="2:9" x14ac:dyDescent="0.25">
      <c r="B851" s="600"/>
      <c r="C851" s="601"/>
      <c r="D851" s="601"/>
      <c r="E851" s="601"/>
      <c r="F851" s="600"/>
      <c r="G851" s="600"/>
      <c r="H851" s="600"/>
      <c r="I851" s="602"/>
    </row>
    <row r="852" spans="2:9" x14ac:dyDescent="0.25">
      <c r="B852" s="600"/>
      <c r="C852" s="601"/>
      <c r="D852" s="601"/>
      <c r="E852" s="601"/>
      <c r="F852" s="600"/>
      <c r="G852" s="600"/>
      <c r="H852" s="600"/>
      <c r="I852" s="602"/>
    </row>
    <row r="853" spans="2:9" x14ac:dyDescent="0.25">
      <c r="B853" s="600"/>
      <c r="C853" s="601"/>
      <c r="D853" s="601"/>
      <c r="E853" s="601"/>
      <c r="F853" s="600"/>
      <c r="G853" s="600"/>
      <c r="H853" s="600"/>
      <c r="I853" s="602"/>
    </row>
    <row r="854" spans="2:9" x14ac:dyDescent="0.25">
      <c r="B854" s="600"/>
      <c r="C854" s="601"/>
      <c r="D854" s="601"/>
      <c r="E854" s="601"/>
      <c r="F854" s="600"/>
      <c r="G854" s="600"/>
      <c r="H854" s="600"/>
      <c r="I854" s="602"/>
    </row>
    <row r="855" spans="2:9" x14ac:dyDescent="0.25">
      <c r="B855" s="600"/>
      <c r="C855" s="601"/>
      <c r="D855" s="601"/>
      <c r="E855" s="601"/>
      <c r="F855" s="600"/>
      <c r="G855" s="600"/>
      <c r="H855" s="600"/>
      <c r="I855" s="602"/>
    </row>
    <row r="856" spans="2:9" x14ac:dyDescent="0.25">
      <c r="B856" s="600"/>
      <c r="C856" s="601"/>
      <c r="D856" s="601"/>
      <c r="E856" s="601"/>
      <c r="F856" s="600"/>
      <c r="G856" s="600"/>
      <c r="H856" s="600"/>
      <c r="I856" s="602"/>
    </row>
    <row r="857" spans="2:9" x14ac:dyDescent="0.25">
      <c r="B857" s="600"/>
      <c r="C857" s="601"/>
      <c r="D857" s="601"/>
      <c r="E857" s="601"/>
      <c r="F857" s="600"/>
      <c r="G857" s="600"/>
      <c r="H857" s="600"/>
      <c r="I857" s="602"/>
    </row>
    <row r="858" spans="2:9" x14ac:dyDescent="0.25">
      <c r="B858" s="600"/>
      <c r="C858" s="601"/>
      <c r="D858" s="601"/>
      <c r="E858" s="601"/>
      <c r="F858" s="600"/>
      <c r="G858" s="600"/>
      <c r="H858" s="600"/>
      <c r="I858" s="602"/>
    </row>
    <row r="859" spans="2:9" x14ac:dyDescent="0.25">
      <c r="B859" s="600"/>
      <c r="C859" s="601"/>
      <c r="D859" s="601"/>
      <c r="E859" s="601"/>
      <c r="F859" s="600"/>
      <c r="G859" s="600"/>
      <c r="H859" s="600"/>
      <c r="I859" s="602"/>
    </row>
    <row r="860" spans="2:9" x14ac:dyDescent="0.25">
      <c r="B860" s="600"/>
      <c r="C860" s="601"/>
      <c r="D860" s="601"/>
      <c r="E860" s="601"/>
      <c r="F860" s="600"/>
      <c r="G860" s="600"/>
      <c r="H860" s="600"/>
      <c r="I860" s="602"/>
    </row>
    <row r="861" spans="2:9" x14ac:dyDescent="0.25">
      <c r="B861" s="600"/>
      <c r="C861" s="601"/>
      <c r="D861" s="601"/>
      <c r="E861" s="601"/>
      <c r="F861" s="600"/>
      <c r="G861" s="600"/>
      <c r="H861" s="600"/>
      <c r="I861" s="602"/>
    </row>
    <row r="862" spans="2:9" x14ac:dyDescent="0.25">
      <c r="B862" s="600"/>
      <c r="C862" s="601"/>
      <c r="D862" s="601"/>
      <c r="E862" s="601"/>
      <c r="F862" s="600"/>
      <c r="G862" s="600"/>
      <c r="H862" s="600"/>
      <c r="I862" s="602"/>
    </row>
    <row r="863" spans="2:9" x14ac:dyDescent="0.25">
      <c r="B863" s="600"/>
      <c r="C863" s="601"/>
      <c r="D863" s="601"/>
      <c r="E863" s="601"/>
      <c r="F863" s="600"/>
      <c r="G863" s="600"/>
      <c r="H863" s="600"/>
      <c r="I863" s="602"/>
    </row>
    <row r="864" spans="2:9" x14ac:dyDescent="0.25">
      <c r="B864" s="600"/>
      <c r="C864" s="601"/>
      <c r="D864" s="601"/>
      <c r="E864" s="601"/>
      <c r="F864" s="600"/>
      <c r="G864" s="600"/>
      <c r="H864" s="600"/>
      <c r="I864" s="602"/>
    </row>
    <row r="865" spans="2:9" x14ac:dyDescent="0.25">
      <c r="B865" s="600"/>
      <c r="C865" s="601"/>
      <c r="D865" s="601"/>
      <c r="E865" s="601"/>
      <c r="F865" s="600"/>
      <c r="G865" s="600"/>
      <c r="H865" s="600"/>
      <c r="I865" s="602"/>
    </row>
    <row r="866" spans="2:9" x14ac:dyDescent="0.25">
      <c r="B866" s="600"/>
      <c r="C866" s="601"/>
      <c r="D866" s="601"/>
      <c r="E866" s="601"/>
      <c r="F866" s="600"/>
      <c r="G866" s="600"/>
      <c r="H866" s="600"/>
      <c r="I866" s="602"/>
    </row>
    <row r="867" spans="2:9" x14ac:dyDescent="0.25">
      <c r="B867" s="600"/>
      <c r="C867" s="601"/>
      <c r="D867" s="601"/>
      <c r="E867" s="601"/>
      <c r="F867" s="600"/>
      <c r="G867" s="600"/>
      <c r="H867" s="600"/>
      <c r="I867" s="602"/>
    </row>
    <row r="868" spans="2:9" x14ac:dyDescent="0.25">
      <c r="B868" s="600"/>
      <c r="C868" s="601"/>
      <c r="D868" s="601"/>
      <c r="E868" s="601"/>
      <c r="F868" s="600"/>
      <c r="G868" s="600"/>
      <c r="H868" s="600"/>
      <c r="I868" s="602"/>
    </row>
    <row r="869" spans="2:9" x14ac:dyDescent="0.25">
      <c r="B869" s="600"/>
      <c r="C869" s="601"/>
      <c r="D869" s="601"/>
      <c r="E869" s="601"/>
      <c r="F869" s="600"/>
      <c r="G869" s="600"/>
      <c r="H869" s="600"/>
      <c r="I869" s="602"/>
    </row>
    <row r="870" spans="2:9" x14ac:dyDescent="0.25">
      <c r="B870" s="600"/>
      <c r="C870" s="601"/>
      <c r="D870" s="601"/>
      <c r="E870" s="601"/>
      <c r="F870" s="600"/>
      <c r="G870" s="600"/>
      <c r="H870" s="600"/>
      <c r="I870" s="602"/>
    </row>
    <row r="871" spans="2:9" x14ac:dyDescent="0.25">
      <c r="B871" s="600"/>
      <c r="C871" s="601"/>
      <c r="D871" s="601"/>
      <c r="E871" s="601"/>
      <c r="F871" s="600"/>
      <c r="G871" s="600"/>
      <c r="H871" s="600"/>
      <c r="I871" s="602"/>
    </row>
    <row r="872" spans="2:9" x14ac:dyDescent="0.25">
      <c r="B872" s="600"/>
      <c r="C872" s="601"/>
      <c r="D872" s="601"/>
      <c r="E872" s="601"/>
      <c r="F872" s="600"/>
      <c r="G872" s="600"/>
      <c r="H872" s="600"/>
      <c r="I872" s="602"/>
    </row>
    <row r="873" spans="2:9" x14ac:dyDescent="0.25">
      <c r="B873" s="600"/>
      <c r="C873" s="601"/>
      <c r="D873" s="601"/>
      <c r="E873" s="601"/>
      <c r="F873" s="600"/>
      <c r="G873" s="600"/>
      <c r="H873" s="600"/>
      <c r="I873" s="602"/>
    </row>
    <row r="874" spans="2:9" x14ac:dyDescent="0.25">
      <c r="B874" s="600"/>
      <c r="C874" s="601"/>
      <c r="D874" s="601"/>
      <c r="E874" s="601"/>
      <c r="F874" s="600"/>
      <c r="G874" s="600"/>
      <c r="H874" s="600"/>
      <c r="I874" s="602"/>
    </row>
    <row r="875" spans="2:9" x14ac:dyDescent="0.25">
      <c r="B875" s="600"/>
      <c r="C875" s="601"/>
      <c r="D875" s="601"/>
      <c r="E875" s="601"/>
      <c r="F875" s="600"/>
      <c r="G875" s="600"/>
      <c r="H875" s="600"/>
      <c r="I875" s="602"/>
    </row>
    <row r="876" spans="2:9" x14ac:dyDescent="0.25">
      <c r="B876" s="600"/>
      <c r="C876" s="601"/>
      <c r="D876" s="601"/>
      <c r="E876" s="601"/>
      <c r="F876" s="600"/>
      <c r="G876" s="600"/>
      <c r="H876" s="600"/>
      <c r="I876" s="602"/>
    </row>
    <row r="877" spans="2:9" x14ac:dyDescent="0.25">
      <c r="B877" s="600"/>
      <c r="C877" s="601"/>
      <c r="D877" s="601"/>
      <c r="E877" s="601"/>
      <c r="F877" s="600"/>
      <c r="G877" s="600"/>
      <c r="H877" s="600"/>
      <c r="I877" s="602"/>
    </row>
    <row r="878" spans="2:9" x14ac:dyDescent="0.25">
      <c r="B878" s="600"/>
      <c r="C878" s="601"/>
      <c r="D878" s="601"/>
      <c r="E878" s="601"/>
      <c r="F878" s="600"/>
      <c r="G878" s="600"/>
      <c r="H878" s="600"/>
      <c r="I878" s="602"/>
    </row>
    <row r="879" spans="2:9" x14ac:dyDescent="0.25">
      <c r="B879" s="600"/>
      <c r="C879" s="601"/>
      <c r="D879" s="601"/>
      <c r="E879" s="601"/>
      <c r="F879" s="600"/>
      <c r="G879" s="600"/>
      <c r="H879" s="600"/>
      <c r="I879" s="602"/>
    </row>
    <row r="880" spans="2:9" x14ac:dyDescent="0.25">
      <c r="B880" s="600"/>
      <c r="C880" s="601"/>
      <c r="D880" s="601"/>
      <c r="E880" s="601"/>
      <c r="F880" s="600"/>
      <c r="G880" s="600"/>
      <c r="H880" s="600"/>
      <c r="I880" s="602"/>
    </row>
    <row r="881" spans="2:9" x14ac:dyDescent="0.25">
      <c r="B881" s="600"/>
      <c r="C881" s="601"/>
      <c r="D881" s="601"/>
      <c r="E881" s="601"/>
      <c r="F881" s="600"/>
      <c r="G881" s="600"/>
      <c r="H881" s="600"/>
      <c r="I881" s="602"/>
    </row>
    <row r="882" spans="2:9" x14ac:dyDescent="0.25">
      <c r="B882" s="600"/>
      <c r="C882" s="601"/>
      <c r="D882" s="601"/>
      <c r="E882" s="601"/>
      <c r="F882" s="600"/>
      <c r="G882" s="600"/>
      <c r="H882" s="600"/>
      <c r="I882" s="602"/>
    </row>
    <row r="883" spans="2:9" x14ac:dyDescent="0.25">
      <c r="B883" s="600"/>
      <c r="C883" s="601"/>
      <c r="D883" s="601"/>
      <c r="E883" s="601"/>
      <c r="F883" s="600"/>
      <c r="G883" s="600"/>
      <c r="H883" s="600"/>
      <c r="I883" s="602"/>
    </row>
    <row r="884" spans="2:9" x14ac:dyDescent="0.25">
      <c r="B884" s="600"/>
      <c r="C884" s="601"/>
      <c r="D884" s="601"/>
      <c r="E884" s="601"/>
      <c r="F884" s="600"/>
      <c r="G884" s="600"/>
      <c r="H884" s="600"/>
      <c r="I884" s="602"/>
    </row>
    <row r="885" spans="2:9" x14ac:dyDescent="0.25">
      <c r="B885" s="600"/>
      <c r="C885" s="601"/>
      <c r="D885" s="601"/>
      <c r="E885" s="601"/>
      <c r="F885" s="600"/>
      <c r="G885" s="600"/>
      <c r="H885" s="600"/>
      <c r="I885" s="602"/>
    </row>
    <row r="886" spans="2:9" x14ac:dyDescent="0.25">
      <c r="B886" s="600"/>
      <c r="C886" s="601"/>
      <c r="D886" s="601"/>
      <c r="E886" s="601"/>
      <c r="F886" s="600"/>
      <c r="G886" s="600"/>
      <c r="H886" s="600"/>
      <c r="I886" s="602"/>
    </row>
    <row r="887" spans="2:9" x14ac:dyDescent="0.25">
      <c r="B887" s="600"/>
      <c r="C887" s="601"/>
      <c r="D887" s="601"/>
      <c r="E887" s="601"/>
      <c r="F887" s="600"/>
      <c r="G887" s="600"/>
      <c r="H887" s="600"/>
      <c r="I887" s="602"/>
    </row>
    <row r="888" spans="2:9" x14ac:dyDescent="0.25">
      <c r="B888" s="600"/>
      <c r="C888" s="601"/>
      <c r="D888" s="601"/>
      <c r="E888" s="601"/>
      <c r="F888" s="600"/>
      <c r="G888" s="600"/>
      <c r="H888" s="600"/>
      <c r="I888" s="602"/>
    </row>
    <row r="889" spans="2:9" x14ac:dyDescent="0.25">
      <c r="B889" s="600"/>
      <c r="C889" s="601"/>
      <c r="D889" s="601"/>
      <c r="E889" s="601"/>
      <c r="F889" s="600"/>
      <c r="G889" s="600"/>
      <c r="H889" s="600"/>
      <c r="I889" s="602"/>
    </row>
    <row r="890" spans="2:9" x14ac:dyDescent="0.25">
      <c r="B890" s="600"/>
      <c r="C890" s="601"/>
      <c r="D890" s="601"/>
      <c r="E890" s="601"/>
      <c r="F890" s="600"/>
      <c r="G890" s="600"/>
      <c r="H890" s="600"/>
      <c r="I890" s="602"/>
    </row>
    <row r="891" spans="2:9" x14ac:dyDescent="0.25">
      <c r="B891" s="600"/>
      <c r="C891" s="601"/>
      <c r="D891" s="601"/>
      <c r="E891" s="601"/>
      <c r="F891" s="600"/>
      <c r="G891" s="600"/>
      <c r="H891" s="600"/>
      <c r="I891" s="602"/>
    </row>
    <row r="892" spans="2:9" x14ac:dyDescent="0.25">
      <c r="B892" s="600"/>
      <c r="C892" s="601"/>
      <c r="D892" s="601"/>
      <c r="E892" s="601"/>
      <c r="F892" s="600"/>
      <c r="G892" s="600"/>
      <c r="H892" s="600"/>
      <c r="I892" s="602"/>
    </row>
    <row r="893" spans="2:9" x14ac:dyDescent="0.25">
      <c r="B893" s="600"/>
      <c r="C893" s="601"/>
      <c r="D893" s="601"/>
      <c r="E893" s="601"/>
      <c r="F893" s="600"/>
      <c r="G893" s="600"/>
      <c r="H893" s="600"/>
      <c r="I893" s="602"/>
    </row>
    <row r="894" spans="2:9" x14ac:dyDescent="0.25">
      <c r="B894" s="600"/>
      <c r="C894" s="601"/>
      <c r="D894" s="601"/>
      <c r="E894" s="601"/>
      <c r="F894" s="600"/>
      <c r="G894" s="600"/>
      <c r="H894" s="600"/>
      <c r="I894" s="602"/>
    </row>
    <row r="895" spans="2:9" x14ac:dyDescent="0.25">
      <c r="B895" s="600"/>
      <c r="C895" s="601"/>
      <c r="D895" s="601"/>
      <c r="E895" s="601"/>
      <c r="F895" s="600"/>
      <c r="G895" s="600"/>
      <c r="H895" s="600"/>
      <c r="I895" s="602"/>
    </row>
    <row r="896" spans="2:9" x14ac:dyDescent="0.25">
      <c r="B896" s="600"/>
      <c r="C896" s="601"/>
      <c r="D896" s="601"/>
      <c r="E896" s="601"/>
      <c r="F896" s="600"/>
      <c r="G896" s="600"/>
      <c r="H896" s="600"/>
      <c r="I896" s="602"/>
    </row>
    <row r="897" spans="2:9" x14ac:dyDescent="0.25">
      <c r="B897" s="600"/>
      <c r="C897" s="601"/>
      <c r="D897" s="601"/>
      <c r="E897" s="601"/>
      <c r="F897" s="600"/>
      <c r="G897" s="600"/>
      <c r="H897" s="600"/>
      <c r="I897" s="602"/>
    </row>
    <row r="898" spans="2:9" x14ac:dyDescent="0.25">
      <c r="B898" s="600"/>
      <c r="C898" s="601"/>
      <c r="D898" s="601"/>
      <c r="E898" s="601"/>
      <c r="F898" s="600"/>
      <c r="G898" s="600"/>
      <c r="H898" s="600"/>
      <c r="I898" s="602"/>
    </row>
    <row r="899" spans="2:9" x14ac:dyDescent="0.25">
      <c r="B899" s="600"/>
      <c r="C899" s="601"/>
      <c r="D899" s="601"/>
      <c r="E899" s="601"/>
      <c r="F899" s="600"/>
      <c r="G899" s="600"/>
      <c r="H899" s="600"/>
      <c r="I899" s="602"/>
    </row>
    <row r="900" spans="2:9" x14ac:dyDescent="0.25">
      <c r="B900" s="600"/>
      <c r="C900" s="601"/>
      <c r="D900" s="601"/>
      <c r="E900" s="601"/>
      <c r="F900" s="600"/>
      <c r="G900" s="600"/>
      <c r="H900" s="600"/>
      <c r="I900" s="602"/>
    </row>
    <row r="901" spans="2:9" x14ac:dyDescent="0.25">
      <c r="B901" s="600"/>
      <c r="C901" s="601"/>
      <c r="D901" s="601"/>
      <c r="E901" s="601"/>
      <c r="F901" s="600"/>
      <c r="G901" s="600"/>
      <c r="H901" s="600"/>
      <c r="I901" s="602"/>
    </row>
    <row r="902" spans="2:9" x14ac:dyDescent="0.25">
      <c r="B902" s="600"/>
      <c r="C902" s="601"/>
      <c r="D902" s="601"/>
      <c r="E902" s="601"/>
      <c r="F902" s="600"/>
      <c r="G902" s="600"/>
      <c r="H902" s="600"/>
      <c r="I902" s="602"/>
    </row>
    <row r="903" spans="2:9" x14ac:dyDescent="0.25">
      <c r="B903" s="600"/>
      <c r="C903" s="601"/>
      <c r="D903" s="601"/>
      <c r="E903" s="601"/>
      <c r="F903" s="600"/>
      <c r="G903" s="600"/>
      <c r="H903" s="600"/>
      <c r="I903" s="602"/>
    </row>
    <row r="904" spans="2:9" x14ac:dyDescent="0.25">
      <c r="B904" s="600"/>
      <c r="C904" s="601"/>
      <c r="D904" s="601"/>
      <c r="E904" s="601"/>
      <c r="F904" s="600"/>
      <c r="G904" s="600"/>
      <c r="H904" s="600"/>
      <c r="I904" s="602"/>
    </row>
    <row r="905" spans="2:9" x14ac:dyDescent="0.25">
      <c r="B905" s="600"/>
      <c r="C905" s="601"/>
      <c r="D905" s="601"/>
      <c r="E905" s="601"/>
      <c r="F905" s="600"/>
      <c r="G905" s="600"/>
      <c r="H905" s="600"/>
      <c r="I905" s="602"/>
    </row>
    <row r="906" spans="2:9" x14ac:dyDescent="0.25">
      <c r="B906" s="600"/>
      <c r="C906" s="601"/>
      <c r="D906" s="601"/>
      <c r="E906" s="601"/>
      <c r="F906" s="600"/>
      <c r="G906" s="600"/>
      <c r="H906" s="600"/>
      <c r="I906" s="602"/>
    </row>
    <row r="907" spans="2:9" x14ac:dyDescent="0.25">
      <c r="B907" s="600"/>
      <c r="C907" s="601"/>
      <c r="D907" s="601"/>
      <c r="E907" s="601"/>
      <c r="F907" s="600"/>
      <c r="G907" s="600"/>
      <c r="H907" s="600"/>
      <c r="I907" s="602"/>
    </row>
    <row r="908" spans="2:9" x14ac:dyDescent="0.25">
      <c r="B908" s="600"/>
      <c r="C908" s="601"/>
      <c r="D908" s="601"/>
      <c r="E908" s="601"/>
      <c r="F908" s="600"/>
      <c r="G908" s="600"/>
      <c r="H908" s="600"/>
      <c r="I908" s="602"/>
    </row>
    <row r="909" spans="2:9" x14ac:dyDescent="0.25">
      <c r="B909" s="600"/>
      <c r="C909" s="601"/>
      <c r="D909" s="601"/>
      <c r="E909" s="601"/>
      <c r="F909" s="600"/>
      <c r="G909" s="600"/>
      <c r="H909" s="600"/>
      <c r="I909" s="602"/>
    </row>
    <row r="910" spans="2:9" x14ac:dyDescent="0.25">
      <c r="B910" s="600"/>
      <c r="C910" s="601"/>
      <c r="D910" s="601"/>
      <c r="E910" s="601"/>
      <c r="F910" s="600"/>
      <c r="G910" s="600"/>
      <c r="H910" s="600"/>
      <c r="I910" s="602"/>
    </row>
    <row r="911" spans="2:9" x14ac:dyDescent="0.25">
      <c r="B911" s="600"/>
      <c r="C911" s="601"/>
      <c r="D911" s="601"/>
      <c r="E911" s="601"/>
      <c r="F911" s="600"/>
      <c r="G911" s="600"/>
      <c r="H911" s="600"/>
      <c r="I911" s="602"/>
    </row>
    <row r="912" spans="2:9" x14ac:dyDescent="0.25">
      <c r="B912" s="600"/>
      <c r="C912" s="601"/>
      <c r="D912" s="601"/>
      <c r="E912" s="601"/>
      <c r="F912" s="600"/>
      <c r="G912" s="600"/>
      <c r="H912" s="600"/>
      <c r="I912" s="602"/>
    </row>
    <row r="913" spans="2:9" x14ac:dyDescent="0.25">
      <c r="B913" s="600"/>
      <c r="C913" s="601"/>
      <c r="D913" s="601"/>
      <c r="E913" s="601"/>
      <c r="F913" s="600"/>
      <c r="G913" s="600"/>
      <c r="H913" s="600"/>
      <c r="I913" s="602"/>
    </row>
    <row r="914" spans="2:9" x14ac:dyDescent="0.25">
      <c r="B914" s="600"/>
      <c r="C914" s="601"/>
      <c r="D914" s="601"/>
      <c r="E914" s="601"/>
      <c r="F914" s="600"/>
      <c r="G914" s="600"/>
      <c r="H914" s="600"/>
      <c r="I914" s="602"/>
    </row>
    <row r="915" spans="2:9" x14ac:dyDescent="0.25">
      <c r="B915" s="600"/>
      <c r="C915" s="601"/>
      <c r="D915" s="601"/>
      <c r="E915" s="601"/>
      <c r="F915" s="600"/>
      <c r="G915" s="600"/>
      <c r="H915" s="600"/>
      <c r="I915" s="602"/>
    </row>
    <row r="916" spans="2:9" x14ac:dyDescent="0.25">
      <c r="B916" s="600"/>
      <c r="C916" s="601"/>
      <c r="D916" s="601"/>
      <c r="E916" s="601"/>
      <c r="F916" s="600"/>
      <c r="G916" s="600"/>
      <c r="H916" s="600"/>
      <c r="I916" s="602"/>
    </row>
    <row r="917" spans="2:9" x14ac:dyDescent="0.25">
      <c r="B917" s="600"/>
      <c r="C917" s="601"/>
      <c r="D917" s="601"/>
      <c r="E917" s="601"/>
      <c r="F917" s="600"/>
      <c r="G917" s="600"/>
      <c r="H917" s="600"/>
      <c r="I917" s="602"/>
    </row>
    <row r="918" spans="2:9" x14ac:dyDescent="0.25">
      <c r="B918" s="600"/>
      <c r="C918" s="601"/>
      <c r="D918" s="601"/>
      <c r="E918" s="601"/>
      <c r="F918" s="600"/>
      <c r="G918" s="600"/>
      <c r="H918" s="600"/>
      <c r="I918" s="602"/>
    </row>
    <row r="919" spans="2:9" x14ac:dyDescent="0.25">
      <c r="B919" s="600"/>
      <c r="C919" s="601"/>
      <c r="D919" s="601"/>
      <c r="E919" s="601"/>
      <c r="F919" s="600"/>
      <c r="G919" s="600"/>
      <c r="H919" s="600"/>
      <c r="I919" s="602"/>
    </row>
    <row r="920" spans="2:9" x14ac:dyDescent="0.25">
      <c r="B920" s="600"/>
      <c r="C920" s="601"/>
      <c r="D920" s="601"/>
      <c r="E920" s="601"/>
      <c r="F920" s="600"/>
      <c r="G920" s="600"/>
      <c r="H920" s="600"/>
      <c r="I920" s="602"/>
    </row>
    <row r="921" spans="2:9" x14ac:dyDescent="0.25">
      <c r="B921" s="600"/>
      <c r="C921" s="601"/>
      <c r="D921" s="601"/>
      <c r="E921" s="601"/>
      <c r="F921" s="600"/>
      <c r="G921" s="600"/>
      <c r="H921" s="600"/>
      <c r="I921" s="602"/>
    </row>
    <row r="922" spans="2:9" x14ac:dyDescent="0.25">
      <c r="B922" s="600"/>
      <c r="C922" s="601"/>
      <c r="D922" s="601"/>
      <c r="E922" s="601"/>
      <c r="F922" s="600"/>
      <c r="G922" s="600"/>
      <c r="H922" s="600"/>
      <c r="I922" s="602"/>
    </row>
    <row r="923" spans="2:9" x14ac:dyDescent="0.25">
      <c r="B923" s="600"/>
      <c r="C923" s="601"/>
      <c r="D923" s="601"/>
      <c r="E923" s="601"/>
      <c r="F923" s="600"/>
      <c r="G923" s="600"/>
      <c r="H923" s="600"/>
      <c r="I923" s="602"/>
    </row>
    <row r="924" spans="2:9" x14ac:dyDescent="0.25">
      <c r="B924" s="600"/>
      <c r="C924" s="601"/>
      <c r="D924" s="601"/>
      <c r="E924" s="601"/>
      <c r="F924" s="600"/>
      <c r="G924" s="600"/>
      <c r="H924" s="600"/>
      <c r="I924" s="602"/>
    </row>
    <row r="925" spans="2:9" x14ac:dyDescent="0.25">
      <c r="B925" s="600"/>
      <c r="C925" s="601"/>
      <c r="D925" s="601"/>
      <c r="E925" s="601"/>
      <c r="F925" s="600"/>
      <c r="G925" s="600"/>
      <c r="H925" s="600"/>
      <c r="I925" s="602"/>
    </row>
    <row r="926" spans="2:9" x14ac:dyDescent="0.25">
      <c r="B926" s="600"/>
      <c r="C926" s="601"/>
      <c r="D926" s="601"/>
      <c r="E926" s="601"/>
      <c r="F926" s="600"/>
      <c r="G926" s="600"/>
      <c r="H926" s="600"/>
      <c r="I926" s="602"/>
    </row>
    <row r="927" spans="2:9" x14ac:dyDescent="0.25">
      <c r="B927" s="600"/>
      <c r="C927" s="601"/>
      <c r="D927" s="601"/>
      <c r="E927" s="601"/>
      <c r="F927" s="600"/>
      <c r="G927" s="600"/>
      <c r="H927" s="600"/>
      <c r="I927" s="602"/>
    </row>
    <row r="928" spans="2:9" x14ac:dyDescent="0.25">
      <c r="B928" s="600"/>
      <c r="C928" s="601"/>
      <c r="D928" s="601"/>
      <c r="E928" s="601"/>
      <c r="F928" s="600"/>
      <c r="G928" s="600"/>
      <c r="H928" s="600"/>
      <c r="I928" s="602"/>
    </row>
    <row r="929" spans="2:9" x14ac:dyDescent="0.25">
      <c r="B929" s="600"/>
      <c r="C929" s="601"/>
      <c r="D929" s="601"/>
      <c r="E929" s="601"/>
      <c r="F929" s="600"/>
      <c r="G929" s="600"/>
      <c r="H929" s="600"/>
      <c r="I929" s="602"/>
    </row>
    <row r="930" spans="2:9" x14ac:dyDescent="0.25">
      <c r="B930" s="600"/>
      <c r="C930" s="601"/>
      <c r="D930" s="601"/>
      <c r="E930" s="601"/>
      <c r="F930" s="600"/>
      <c r="G930" s="600"/>
      <c r="H930" s="600"/>
      <c r="I930" s="602"/>
    </row>
    <row r="931" spans="2:9" x14ac:dyDescent="0.25">
      <c r="B931" s="600"/>
      <c r="C931" s="601"/>
      <c r="D931" s="601"/>
      <c r="E931" s="601"/>
      <c r="F931" s="600"/>
      <c r="G931" s="600"/>
      <c r="H931" s="600"/>
      <c r="I931" s="602"/>
    </row>
    <row r="932" spans="2:9" x14ac:dyDescent="0.25">
      <c r="B932" s="600"/>
      <c r="C932" s="601"/>
      <c r="D932" s="601"/>
      <c r="E932" s="601"/>
      <c r="F932" s="600"/>
      <c r="G932" s="600"/>
      <c r="H932" s="600"/>
      <c r="I932" s="602"/>
    </row>
    <row r="933" spans="2:9" x14ac:dyDescent="0.25">
      <c r="B933" s="600"/>
      <c r="C933" s="601"/>
      <c r="D933" s="601"/>
      <c r="E933" s="601"/>
      <c r="F933" s="600"/>
      <c r="G933" s="600"/>
      <c r="H933" s="600"/>
      <c r="I933" s="602"/>
    </row>
    <row r="934" spans="2:9" x14ac:dyDescent="0.25">
      <c r="B934" s="600"/>
      <c r="C934" s="601"/>
      <c r="D934" s="601"/>
      <c r="E934" s="601"/>
      <c r="F934" s="600"/>
      <c r="G934" s="600"/>
      <c r="H934" s="600"/>
      <c r="I934" s="602"/>
    </row>
    <row r="935" spans="2:9" x14ac:dyDescent="0.25">
      <c r="B935" s="600"/>
      <c r="C935" s="601"/>
      <c r="D935" s="601"/>
      <c r="E935" s="601"/>
      <c r="F935" s="600"/>
      <c r="G935" s="600"/>
      <c r="H935" s="600"/>
      <c r="I935" s="602"/>
    </row>
    <row r="936" spans="2:9" x14ac:dyDescent="0.25">
      <c r="B936" s="600"/>
      <c r="C936" s="601"/>
      <c r="D936" s="601"/>
      <c r="E936" s="601"/>
      <c r="F936" s="600"/>
      <c r="G936" s="600"/>
      <c r="H936" s="600"/>
      <c r="I936" s="602"/>
    </row>
    <row r="937" spans="2:9" x14ac:dyDescent="0.25">
      <c r="B937" s="600"/>
      <c r="C937" s="601"/>
      <c r="D937" s="601"/>
      <c r="E937" s="601"/>
      <c r="F937" s="600"/>
      <c r="G937" s="600"/>
      <c r="H937" s="600"/>
      <c r="I937" s="602"/>
    </row>
    <row r="938" spans="2:9" x14ac:dyDescent="0.25">
      <c r="B938" s="600"/>
      <c r="C938" s="601"/>
      <c r="D938" s="601"/>
      <c r="E938" s="601"/>
      <c r="F938" s="600"/>
      <c r="G938" s="600"/>
      <c r="H938" s="600"/>
      <c r="I938" s="602"/>
    </row>
    <row r="939" spans="2:9" x14ac:dyDescent="0.25">
      <c r="B939" s="600"/>
      <c r="C939" s="601"/>
      <c r="D939" s="601"/>
      <c r="E939" s="601"/>
      <c r="F939" s="600"/>
      <c r="G939" s="600"/>
      <c r="H939" s="600"/>
      <c r="I939" s="602"/>
    </row>
    <row r="940" spans="2:9" x14ac:dyDescent="0.25">
      <c r="B940" s="600"/>
      <c r="C940" s="601"/>
      <c r="D940" s="601"/>
      <c r="E940" s="601"/>
      <c r="F940" s="600"/>
      <c r="G940" s="600"/>
      <c r="H940" s="600"/>
      <c r="I940" s="602"/>
    </row>
    <row r="941" spans="2:9" x14ac:dyDescent="0.25">
      <c r="B941" s="600"/>
      <c r="C941" s="601"/>
      <c r="D941" s="601"/>
      <c r="E941" s="601"/>
      <c r="F941" s="600"/>
      <c r="G941" s="600"/>
      <c r="H941" s="600"/>
      <c r="I941" s="602"/>
    </row>
    <row r="942" spans="2:9" x14ac:dyDescent="0.25">
      <c r="B942" s="600"/>
      <c r="C942" s="601"/>
      <c r="D942" s="601"/>
      <c r="E942" s="601"/>
      <c r="F942" s="600"/>
      <c r="G942" s="600"/>
      <c r="H942" s="600"/>
      <c r="I942" s="602"/>
    </row>
    <row r="943" spans="2:9" x14ac:dyDescent="0.25">
      <c r="B943" s="600"/>
      <c r="C943" s="601"/>
      <c r="D943" s="601"/>
      <c r="E943" s="601"/>
      <c r="F943" s="600"/>
      <c r="G943" s="600"/>
      <c r="H943" s="600"/>
      <c r="I943" s="602"/>
    </row>
    <row r="944" spans="2:9" x14ac:dyDescent="0.25">
      <c r="B944" s="600"/>
      <c r="C944" s="601"/>
      <c r="D944" s="601"/>
      <c r="E944" s="601"/>
      <c r="F944" s="600"/>
      <c r="G944" s="600"/>
      <c r="H944" s="600"/>
      <c r="I944" s="602"/>
    </row>
    <row r="945" spans="2:9" x14ac:dyDescent="0.25">
      <c r="B945" s="600"/>
      <c r="C945" s="601"/>
      <c r="D945" s="601"/>
      <c r="E945" s="601"/>
      <c r="F945" s="600"/>
      <c r="G945" s="600"/>
      <c r="H945" s="600"/>
      <c r="I945" s="602"/>
    </row>
    <row r="946" spans="2:9" x14ac:dyDescent="0.25">
      <c r="B946" s="600"/>
      <c r="C946" s="601"/>
      <c r="D946" s="601"/>
      <c r="E946" s="601"/>
      <c r="F946" s="600"/>
      <c r="G946" s="600"/>
      <c r="H946" s="600"/>
      <c r="I946" s="602"/>
    </row>
    <row r="947" spans="2:9" x14ac:dyDescent="0.25">
      <c r="B947" s="600"/>
      <c r="C947" s="601"/>
      <c r="D947" s="601"/>
      <c r="E947" s="601"/>
      <c r="F947" s="600"/>
      <c r="G947" s="600"/>
      <c r="H947" s="600"/>
      <c r="I947" s="602"/>
    </row>
    <row r="948" spans="2:9" x14ac:dyDescent="0.25">
      <c r="B948" s="600"/>
      <c r="C948" s="601"/>
      <c r="D948" s="601"/>
      <c r="E948" s="601"/>
      <c r="F948" s="600"/>
      <c r="G948" s="600"/>
      <c r="H948" s="600"/>
      <c r="I948" s="602"/>
    </row>
    <row r="949" spans="2:9" x14ac:dyDescent="0.25">
      <c r="B949" s="600"/>
      <c r="C949" s="601"/>
      <c r="D949" s="601"/>
      <c r="E949" s="601"/>
      <c r="F949" s="600"/>
      <c r="G949" s="600"/>
      <c r="H949" s="600"/>
      <c r="I949" s="602"/>
    </row>
    <row r="950" spans="2:9" x14ac:dyDescent="0.25">
      <c r="B950" s="600"/>
      <c r="C950" s="601"/>
      <c r="D950" s="601"/>
      <c r="E950" s="601"/>
      <c r="F950" s="600"/>
      <c r="G950" s="600"/>
      <c r="H950" s="600"/>
      <c r="I950" s="602"/>
    </row>
    <row r="951" spans="2:9" x14ac:dyDescent="0.25">
      <c r="B951" s="600"/>
      <c r="C951" s="601"/>
      <c r="D951" s="601"/>
      <c r="E951" s="601"/>
      <c r="F951" s="600"/>
      <c r="G951" s="600"/>
      <c r="H951" s="600"/>
      <c r="I951" s="602"/>
    </row>
    <row r="952" spans="2:9" x14ac:dyDescent="0.25">
      <c r="B952" s="600"/>
      <c r="C952" s="601"/>
      <c r="D952" s="601"/>
      <c r="E952" s="601"/>
      <c r="F952" s="600"/>
      <c r="G952" s="600"/>
      <c r="H952" s="600"/>
      <c r="I952" s="602"/>
    </row>
    <row r="953" spans="2:9" x14ac:dyDescent="0.25">
      <c r="B953" s="600"/>
      <c r="C953" s="601"/>
      <c r="D953" s="601"/>
      <c r="E953" s="601"/>
      <c r="F953" s="600"/>
      <c r="G953" s="600"/>
      <c r="H953" s="600"/>
      <c r="I953" s="602"/>
    </row>
    <row r="954" spans="2:9" x14ac:dyDescent="0.25">
      <c r="B954" s="600"/>
      <c r="C954" s="601"/>
      <c r="D954" s="601"/>
      <c r="E954" s="601"/>
      <c r="F954" s="600"/>
      <c r="G954" s="600"/>
      <c r="H954" s="600"/>
      <c r="I954" s="602"/>
    </row>
    <row r="955" spans="2:9" x14ac:dyDescent="0.25">
      <c r="B955" s="600"/>
      <c r="C955" s="601"/>
      <c r="D955" s="601"/>
      <c r="E955" s="601"/>
      <c r="F955" s="600"/>
      <c r="G955" s="600"/>
      <c r="H955" s="600"/>
      <c r="I955" s="602"/>
    </row>
    <row r="956" spans="2:9" x14ac:dyDescent="0.25">
      <c r="B956" s="600"/>
      <c r="C956" s="601"/>
      <c r="D956" s="601"/>
      <c r="E956" s="601"/>
      <c r="F956" s="600"/>
      <c r="G956" s="600"/>
      <c r="H956" s="600"/>
      <c r="I956" s="602"/>
    </row>
    <row r="957" spans="2:9" x14ac:dyDescent="0.25">
      <c r="B957" s="600"/>
      <c r="C957" s="601"/>
      <c r="D957" s="601"/>
      <c r="E957" s="601"/>
      <c r="F957" s="600"/>
      <c r="G957" s="600"/>
      <c r="H957" s="600"/>
      <c r="I957" s="602"/>
    </row>
    <row r="958" spans="2:9" x14ac:dyDescent="0.25">
      <c r="B958" s="600"/>
      <c r="C958" s="601"/>
      <c r="D958" s="601"/>
      <c r="E958" s="601"/>
      <c r="F958" s="600"/>
      <c r="G958" s="600"/>
      <c r="H958" s="600"/>
      <c r="I958" s="602"/>
    </row>
    <row r="959" spans="2:9" x14ac:dyDescent="0.25">
      <c r="B959" s="600"/>
      <c r="C959" s="601"/>
      <c r="D959" s="601"/>
      <c r="E959" s="601"/>
      <c r="F959" s="600"/>
      <c r="G959" s="600"/>
      <c r="H959" s="600"/>
      <c r="I959" s="602"/>
    </row>
    <row r="960" spans="2:9" x14ac:dyDescent="0.25">
      <c r="B960" s="600"/>
      <c r="C960" s="601"/>
      <c r="D960" s="601"/>
      <c r="E960" s="601"/>
      <c r="F960" s="600"/>
      <c r="G960" s="600"/>
      <c r="H960" s="600"/>
      <c r="I960" s="602"/>
    </row>
    <row r="961" spans="2:9" x14ac:dyDescent="0.25">
      <c r="B961" s="600"/>
      <c r="C961" s="601"/>
      <c r="D961" s="601"/>
      <c r="E961" s="601"/>
      <c r="F961" s="600"/>
      <c r="G961" s="600"/>
      <c r="H961" s="600"/>
      <c r="I961" s="602"/>
    </row>
    <row r="962" spans="2:9" x14ac:dyDescent="0.25">
      <c r="B962" s="600"/>
      <c r="C962" s="601"/>
      <c r="D962" s="601"/>
      <c r="E962" s="601"/>
      <c r="F962" s="600"/>
      <c r="G962" s="600"/>
      <c r="H962" s="600"/>
      <c r="I962" s="602"/>
    </row>
    <row r="963" spans="2:9" x14ac:dyDescent="0.25">
      <c r="B963" s="600"/>
      <c r="C963" s="601"/>
      <c r="D963" s="601"/>
      <c r="E963" s="601"/>
      <c r="F963" s="600"/>
      <c r="G963" s="600"/>
      <c r="H963" s="600"/>
      <c r="I963" s="602"/>
    </row>
    <row r="964" spans="2:9" x14ac:dyDescent="0.25">
      <c r="B964" s="600"/>
      <c r="C964" s="601"/>
      <c r="D964" s="601"/>
      <c r="E964" s="601"/>
      <c r="F964" s="600"/>
      <c r="G964" s="600"/>
      <c r="H964" s="600"/>
      <c r="I964" s="602"/>
    </row>
    <row r="965" spans="2:9" x14ac:dyDescent="0.25">
      <c r="B965" s="600"/>
      <c r="C965" s="601"/>
      <c r="D965" s="601"/>
      <c r="E965" s="601"/>
      <c r="F965" s="600"/>
      <c r="G965" s="600"/>
      <c r="H965" s="600"/>
      <c r="I965" s="602"/>
    </row>
    <row r="966" spans="2:9" x14ac:dyDescent="0.25">
      <c r="B966" s="600"/>
      <c r="C966" s="601"/>
      <c r="D966" s="601"/>
      <c r="E966" s="601"/>
      <c r="F966" s="600"/>
      <c r="G966" s="600"/>
      <c r="H966" s="600"/>
      <c r="I966" s="602"/>
    </row>
    <row r="967" spans="2:9" x14ac:dyDescent="0.25">
      <c r="B967" s="600"/>
      <c r="C967" s="601"/>
      <c r="D967" s="601"/>
      <c r="E967" s="601"/>
      <c r="F967" s="600"/>
      <c r="G967" s="600"/>
      <c r="H967" s="600"/>
      <c r="I967" s="602"/>
    </row>
    <row r="968" spans="2:9" x14ac:dyDescent="0.25">
      <c r="B968" s="600"/>
      <c r="C968" s="601"/>
      <c r="D968" s="601"/>
      <c r="E968" s="601"/>
      <c r="F968" s="600"/>
      <c r="G968" s="600"/>
      <c r="H968" s="600"/>
      <c r="I968" s="602"/>
    </row>
    <row r="969" spans="2:9" x14ac:dyDescent="0.25">
      <c r="B969" s="600"/>
      <c r="C969" s="601"/>
      <c r="D969" s="601"/>
      <c r="E969" s="601"/>
      <c r="F969" s="600"/>
      <c r="G969" s="600"/>
      <c r="H969" s="600"/>
      <c r="I969" s="602"/>
    </row>
    <row r="970" spans="2:9" x14ac:dyDescent="0.25">
      <c r="B970" s="600"/>
      <c r="C970" s="601"/>
      <c r="D970" s="601"/>
      <c r="E970" s="601"/>
      <c r="F970" s="600"/>
      <c r="G970" s="600"/>
      <c r="H970" s="600"/>
      <c r="I970" s="602"/>
    </row>
    <row r="971" spans="2:9" x14ac:dyDescent="0.25">
      <c r="B971" s="600"/>
      <c r="C971" s="601"/>
      <c r="D971" s="601"/>
      <c r="E971" s="601"/>
      <c r="F971" s="600"/>
      <c r="G971" s="600"/>
      <c r="H971" s="600"/>
      <c r="I971" s="602"/>
    </row>
    <row r="972" spans="2:9" x14ac:dyDescent="0.25">
      <c r="B972" s="600"/>
      <c r="C972" s="601"/>
      <c r="D972" s="601"/>
      <c r="E972" s="601"/>
      <c r="F972" s="600"/>
      <c r="G972" s="600"/>
      <c r="H972" s="600"/>
      <c r="I972" s="602"/>
    </row>
    <row r="973" spans="2:9" x14ac:dyDescent="0.25">
      <c r="B973" s="600"/>
      <c r="C973" s="601"/>
      <c r="D973" s="601"/>
      <c r="E973" s="601"/>
      <c r="F973" s="600"/>
      <c r="G973" s="600"/>
      <c r="H973" s="600"/>
      <c r="I973" s="602"/>
    </row>
    <row r="974" spans="2:9" x14ac:dyDescent="0.25">
      <c r="B974" s="600"/>
      <c r="C974" s="601"/>
      <c r="D974" s="601"/>
      <c r="E974" s="601"/>
      <c r="F974" s="600"/>
      <c r="G974" s="600"/>
      <c r="H974" s="600"/>
      <c r="I974" s="602"/>
    </row>
    <row r="975" spans="2:9" x14ac:dyDescent="0.25">
      <c r="B975" s="600"/>
      <c r="C975" s="601"/>
      <c r="D975" s="601"/>
      <c r="E975" s="601"/>
      <c r="F975" s="600"/>
      <c r="G975" s="600"/>
      <c r="H975" s="600"/>
      <c r="I975" s="602"/>
    </row>
    <row r="976" spans="2:9" x14ac:dyDescent="0.25">
      <c r="B976" s="600"/>
      <c r="C976" s="601"/>
      <c r="D976" s="601"/>
      <c r="E976" s="601"/>
      <c r="F976" s="600"/>
      <c r="G976" s="600"/>
      <c r="H976" s="600"/>
      <c r="I976" s="602"/>
    </row>
    <row r="977" spans="2:9" x14ac:dyDescent="0.25">
      <c r="B977" s="600"/>
      <c r="C977" s="601"/>
      <c r="D977" s="601"/>
      <c r="E977" s="601"/>
      <c r="F977" s="600"/>
      <c r="G977" s="600"/>
      <c r="H977" s="600"/>
      <c r="I977" s="602"/>
    </row>
    <row r="978" spans="2:9" x14ac:dyDescent="0.25">
      <c r="B978" s="600"/>
      <c r="C978" s="601"/>
      <c r="D978" s="601"/>
      <c r="E978" s="601"/>
      <c r="F978" s="600"/>
      <c r="G978" s="600"/>
      <c r="H978" s="600"/>
      <c r="I978" s="602"/>
    </row>
    <row r="979" spans="2:9" x14ac:dyDescent="0.25">
      <c r="B979" s="600"/>
      <c r="C979" s="601"/>
      <c r="D979" s="601"/>
      <c r="E979" s="601"/>
      <c r="F979" s="600"/>
      <c r="G979" s="600"/>
      <c r="H979" s="600"/>
      <c r="I979" s="602"/>
    </row>
    <row r="980" spans="2:9" x14ac:dyDescent="0.25">
      <c r="B980" s="600"/>
      <c r="C980" s="601"/>
      <c r="D980" s="601"/>
      <c r="E980" s="601"/>
      <c r="F980" s="600"/>
      <c r="G980" s="600"/>
      <c r="H980" s="600"/>
      <c r="I980" s="602"/>
    </row>
    <row r="981" spans="2:9" x14ac:dyDescent="0.25">
      <c r="B981" s="600"/>
      <c r="C981" s="601"/>
      <c r="D981" s="601"/>
      <c r="E981" s="601"/>
      <c r="F981" s="600"/>
      <c r="G981" s="600"/>
      <c r="H981" s="600"/>
      <c r="I981" s="602"/>
    </row>
    <row r="982" spans="2:9" x14ac:dyDescent="0.25">
      <c r="B982" s="600"/>
      <c r="C982" s="601"/>
      <c r="D982" s="601"/>
      <c r="E982" s="601"/>
      <c r="F982" s="600"/>
      <c r="G982" s="600"/>
      <c r="H982" s="600"/>
      <c r="I982" s="602"/>
    </row>
    <row r="983" spans="2:9" x14ac:dyDescent="0.25">
      <c r="B983" s="600"/>
      <c r="C983" s="601"/>
      <c r="D983" s="601"/>
      <c r="E983" s="601"/>
      <c r="F983" s="600"/>
      <c r="G983" s="600"/>
      <c r="H983" s="600"/>
      <c r="I983" s="602"/>
    </row>
    <row r="984" spans="2:9" x14ac:dyDescent="0.25">
      <c r="B984" s="600"/>
      <c r="C984" s="601"/>
      <c r="D984" s="601"/>
      <c r="E984" s="601"/>
      <c r="F984" s="600"/>
      <c r="G984" s="600"/>
      <c r="H984" s="600"/>
      <c r="I984" s="602"/>
    </row>
    <row r="985" spans="2:9" x14ac:dyDescent="0.25">
      <c r="B985" s="600"/>
      <c r="C985" s="601"/>
      <c r="D985" s="601"/>
      <c r="E985" s="601"/>
      <c r="F985" s="600"/>
      <c r="G985" s="600"/>
      <c r="H985" s="600"/>
      <c r="I985" s="602"/>
    </row>
    <row r="986" spans="2:9" x14ac:dyDescent="0.25">
      <c r="B986" s="600"/>
      <c r="C986" s="601"/>
      <c r="D986" s="601"/>
      <c r="E986" s="601"/>
      <c r="F986" s="600"/>
      <c r="G986" s="600"/>
      <c r="H986" s="600"/>
      <c r="I986" s="602"/>
    </row>
    <row r="987" spans="2:9" x14ac:dyDescent="0.25">
      <c r="B987" s="600"/>
      <c r="C987" s="601"/>
      <c r="D987" s="601"/>
      <c r="E987" s="601"/>
      <c r="F987" s="600"/>
      <c r="G987" s="600"/>
      <c r="H987" s="600"/>
      <c r="I987" s="602"/>
    </row>
    <row r="988" spans="2:9" x14ac:dyDescent="0.25">
      <c r="B988" s="600"/>
      <c r="C988" s="601"/>
      <c r="D988" s="601"/>
      <c r="E988" s="601"/>
      <c r="F988" s="600"/>
      <c r="G988" s="600"/>
      <c r="H988" s="600"/>
      <c r="I988" s="602"/>
    </row>
    <row r="989" spans="2:9" x14ac:dyDescent="0.25">
      <c r="B989" s="600"/>
      <c r="C989" s="601"/>
      <c r="D989" s="601"/>
      <c r="E989" s="601"/>
      <c r="F989" s="600"/>
      <c r="G989" s="600"/>
      <c r="H989" s="600"/>
      <c r="I989" s="602"/>
    </row>
    <row r="990" spans="2:9" x14ac:dyDescent="0.25">
      <c r="B990" s="600"/>
      <c r="C990" s="601"/>
      <c r="D990" s="601"/>
      <c r="E990" s="601"/>
      <c r="F990" s="600"/>
      <c r="G990" s="600"/>
      <c r="H990" s="600"/>
      <c r="I990" s="602"/>
    </row>
    <row r="991" spans="2:9" x14ac:dyDescent="0.25">
      <c r="B991" s="600"/>
      <c r="C991" s="601"/>
      <c r="D991" s="601"/>
      <c r="E991" s="601"/>
      <c r="F991" s="600"/>
      <c r="G991" s="600"/>
      <c r="H991" s="600"/>
      <c r="I991" s="602"/>
    </row>
    <row r="992" spans="2:9" x14ac:dyDescent="0.25">
      <c r="B992" s="600"/>
      <c r="C992" s="601"/>
      <c r="D992" s="601"/>
      <c r="E992" s="601"/>
      <c r="F992" s="600"/>
      <c r="G992" s="600"/>
      <c r="H992" s="600"/>
      <c r="I992" s="602"/>
    </row>
    <row r="993" spans="2:9" x14ac:dyDescent="0.25">
      <c r="B993" s="600"/>
      <c r="C993" s="601"/>
      <c r="D993" s="601"/>
      <c r="E993" s="601"/>
      <c r="F993" s="600"/>
      <c r="G993" s="600"/>
      <c r="H993" s="600"/>
      <c r="I993" s="602"/>
    </row>
    <row r="994" spans="2:9" x14ac:dyDescent="0.25">
      <c r="B994" s="600"/>
      <c r="C994" s="601"/>
      <c r="D994" s="601"/>
      <c r="E994" s="601"/>
      <c r="F994" s="600"/>
      <c r="G994" s="600"/>
      <c r="H994" s="600"/>
      <c r="I994" s="602"/>
    </row>
    <row r="995" spans="2:9" x14ac:dyDescent="0.25">
      <c r="B995" s="600"/>
      <c r="C995" s="601"/>
      <c r="D995" s="601"/>
      <c r="E995" s="601"/>
      <c r="F995" s="600"/>
      <c r="G995" s="600"/>
      <c r="H995" s="600"/>
      <c r="I995" s="602"/>
    </row>
    <row r="996" spans="2:9" x14ac:dyDescent="0.25">
      <c r="B996" s="600"/>
      <c r="C996" s="601"/>
      <c r="D996" s="601"/>
      <c r="E996" s="601"/>
      <c r="F996" s="600"/>
      <c r="G996" s="600"/>
      <c r="H996" s="600"/>
      <c r="I996" s="602"/>
    </row>
    <row r="997" spans="2:9" x14ac:dyDescent="0.25">
      <c r="B997" s="600"/>
      <c r="C997" s="601"/>
      <c r="D997" s="601"/>
      <c r="E997" s="601"/>
      <c r="F997" s="600"/>
      <c r="G997" s="600"/>
      <c r="H997" s="600"/>
      <c r="I997" s="602"/>
    </row>
    <row r="998" spans="2:9" x14ac:dyDescent="0.25">
      <c r="B998" s="600"/>
      <c r="C998" s="601"/>
      <c r="D998" s="601"/>
      <c r="E998" s="601"/>
      <c r="F998" s="600"/>
      <c r="G998" s="600"/>
      <c r="H998" s="600"/>
      <c r="I998" s="602"/>
    </row>
    <row r="999" spans="2:9" x14ac:dyDescent="0.25">
      <c r="B999" s="600"/>
      <c r="C999" s="601"/>
      <c r="D999" s="601"/>
      <c r="E999" s="601"/>
      <c r="F999" s="600"/>
      <c r="G999" s="600"/>
      <c r="H999" s="600"/>
      <c r="I999" s="602"/>
    </row>
    <row r="1000" spans="2:9" x14ac:dyDescent="0.25">
      <c r="B1000" s="600"/>
      <c r="C1000" s="601"/>
      <c r="D1000" s="601"/>
      <c r="E1000" s="601"/>
      <c r="F1000" s="600"/>
      <c r="G1000" s="600"/>
      <c r="H1000" s="600"/>
      <c r="I1000" s="602"/>
    </row>
    <row r="1001" spans="2:9" x14ac:dyDescent="0.25">
      <c r="B1001" s="600"/>
      <c r="C1001" s="601"/>
      <c r="D1001" s="601"/>
      <c r="E1001" s="601"/>
      <c r="F1001" s="600"/>
      <c r="G1001" s="600"/>
      <c r="H1001" s="600"/>
      <c r="I1001" s="602"/>
    </row>
    <row r="1002" spans="2:9" x14ac:dyDescent="0.25">
      <c r="B1002" s="600"/>
      <c r="C1002" s="601"/>
      <c r="D1002" s="601"/>
      <c r="E1002" s="601"/>
      <c r="F1002" s="600"/>
      <c r="G1002" s="600"/>
      <c r="H1002" s="600"/>
      <c r="I1002" s="602"/>
    </row>
    <row r="1003" spans="2:9" x14ac:dyDescent="0.25">
      <c r="B1003" s="600"/>
      <c r="C1003" s="601"/>
      <c r="D1003" s="601"/>
      <c r="E1003" s="601"/>
      <c r="F1003" s="600"/>
      <c r="G1003" s="600"/>
      <c r="H1003" s="600"/>
      <c r="I1003" s="602"/>
    </row>
    <row r="1004" spans="2:9" x14ac:dyDescent="0.25">
      <c r="B1004" s="600"/>
      <c r="C1004" s="601"/>
      <c r="D1004" s="601"/>
      <c r="E1004" s="601"/>
      <c r="F1004" s="600"/>
      <c r="G1004" s="600"/>
      <c r="H1004" s="600"/>
      <c r="I1004" s="602"/>
    </row>
    <row r="1005" spans="2:9" x14ac:dyDescent="0.25">
      <c r="B1005" s="600"/>
      <c r="C1005" s="601"/>
      <c r="D1005" s="601"/>
      <c r="E1005" s="601"/>
      <c r="F1005" s="600"/>
      <c r="G1005" s="600"/>
      <c r="H1005" s="600"/>
      <c r="I1005" s="602"/>
    </row>
    <row r="1006" spans="2:9" x14ac:dyDescent="0.25">
      <c r="B1006" s="600"/>
      <c r="C1006" s="601"/>
      <c r="D1006" s="601"/>
      <c r="E1006" s="601"/>
      <c r="F1006" s="600"/>
      <c r="G1006" s="600"/>
      <c r="H1006" s="600"/>
      <c r="I1006" s="602"/>
    </row>
    <row r="1007" spans="2:9" x14ac:dyDescent="0.25">
      <c r="B1007" s="600"/>
      <c r="C1007" s="601"/>
      <c r="D1007" s="601"/>
      <c r="E1007" s="601"/>
      <c r="F1007" s="600"/>
      <c r="G1007" s="600"/>
      <c r="H1007" s="600"/>
      <c r="I1007" s="602"/>
    </row>
    <row r="1008" spans="2:9" x14ac:dyDescent="0.25">
      <c r="B1008" s="600"/>
      <c r="C1008" s="601"/>
      <c r="D1008" s="601"/>
      <c r="E1008" s="601"/>
      <c r="F1008" s="600"/>
      <c r="G1008" s="600"/>
      <c r="H1008" s="600"/>
      <c r="I1008" s="602"/>
    </row>
    <row r="1009" spans="2:9" x14ac:dyDescent="0.25">
      <c r="B1009" s="600"/>
      <c r="C1009" s="601"/>
      <c r="D1009" s="601"/>
      <c r="E1009" s="601"/>
      <c r="F1009" s="600"/>
      <c r="G1009" s="600"/>
      <c r="H1009" s="600"/>
      <c r="I1009" s="602"/>
    </row>
    <row r="1010" spans="2:9" x14ac:dyDescent="0.25">
      <c r="B1010" s="600"/>
      <c r="C1010" s="601"/>
      <c r="D1010" s="601"/>
      <c r="E1010" s="601"/>
      <c r="F1010" s="600"/>
      <c r="G1010" s="600"/>
      <c r="H1010" s="600"/>
      <c r="I1010" s="602"/>
    </row>
    <row r="1011" spans="2:9" x14ac:dyDescent="0.25">
      <c r="B1011" s="600"/>
      <c r="C1011" s="601"/>
      <c r="D1011" s="601"/>
      <c r="E1011" s="601"/>
      <c r="F1011" s="600"/>
      <c r="G1011" s="600"/>
      <c r="H1011" s="600"/>
      <c r="I1011" s="602"/>
    </row>
    <row r="1012" spans="2:9" x14ac:dyDescent="0.25">
      <c r="B1012" s="600"/>
      <c r="C1012" s="601"/>
      <c r="D1012" s="601"/>
      <c r="E1012" s="601"/>
      <c r="F1012" s="600"/>
      <c r="G1012" s="600"/>
      <c r="H1012" s="600"/>
      <c r="I1012" s="602"/>
    </row>
    <row r="1013" spans="2:9" x14ac:dyDescent="0.25">
      <c r="B1013" s="600"/>
      <c r="C1013" s="601"/>
      <c r="D1013" s="601"/>
      <c r="E1013" s="601"/>
      <c r="F1013" s="600"/>
      <c r="G1013" s="600"/>
      <c r="H1013" s="600"/>
      <c r="I1013" s="602"/>
    </row>
    <row r="1014" spans="2:9" x14ac:dyDescent="0.25">
      <c r="B1014" s="600"/>
      <c r="C1014" s="601"/>
      <c r="D1014" s="601"/>
      <c r="E1014" s="601"/>
      <c r="F1014" s="600"/>
      <c r="G1014" s="600"/>
      <c r="H1014" s="600"/>
      <c r="I1014" s="602"/>
    </row>
    <row r="1015" spans="2:9" x14ac:dyDescent="0.25">
      <c r="B1015" s="600"/>
      <c r="C1015" s="601"/>
      <c r="D1015" s="601"/>
      <c r="E1015" s="601"/>
      <c r="F1015" s="600"/>
      <c r="G1015" s="600"/>
      <c r="H1015" s="600"/>
      <c r="I1015" s="602"/>
    </row>
    <row r="1016" spans="2:9" x14ac:dyDescent="0.25">
      <c r="B1016" s="600"/>
      <c r="C1016" s="601"/>
      <c r="D1016" s="601"/>
      <c r="E1016" s="601"/>
      <c r="F1016" s="600"/>
      <c r="G1016" s="600"/>
      <c r="H1016" s="600"/>
      <c r="I1016" s="602"/>
    </row>
    <row r="1017" spans="2:9" x14ac:dyDescent="0.25">
      <c r="B1017" s="600"/>
      <c r="C1017" s="601"/>
      <c r="D1017" s="601"/>
      <c r="E1017" s="601"/>
      <c r="F1017" s="600"/>
      <c r="G1017" s="600"/>
      <c r="H1017" s="600"/>
      <c r="I1017" s="602"/>
    </row>
    <row r="1018" spans="2:9" x14ac:dyDescent="0.25">
      <c r="B1018" s="600"/>
      <c r="C1018" s="601"/>
      <c r="D1018" s="601"/>
      <c r="E1018" s="601"/>
      <c r="F1018" s="600"/>
      <c r="G1018" s="600"/>
      <c r="H1018" s="600"/>
      <c r="I1018" s="602"/>
    </row>
    <row r="1019" spans="2:9" x14ac:dyDescent="0.25">
      <c r="B1019" s="600"/>
      <c r="C1019" s="601"/>
      <c r="D1019" s="601"/>
      <c r="E1019" s="601"/>
      <c r="F1019" s="600"/>
      <c r="G1019" s="600"/>
      <c r="H1019" s="600"/>
      <c r="I1019" s="602"/>
    </row>
    <row r="1020" spans="2:9" x14ac:dyDescent="0.25">
      <c r="B1020" s="600"/>
      <c r="C1020" s="601"/>
      <c r="D1020" s="601"/>
      <c r="E1020" s="601"/>
      <c r="F1020" s="600"/>
      <c r="G1020" s="600"/>
      <c r="H1020" s="600"/>
      <c r="I1020" s="602"/>
    </row>
    <row r="1021" spans="2:9" x14ac:dyDescent="0.25">
      <c r="B1021" s="600"/>
      <c r="C1021" s="601"/>
      <c r="D1021" s="601"/>
      <c r="E1021" s="601"/>
      <c r="F1021" s="600"/>
      <c r="G1021" s="600"/>
      <c r="H1021" s="600"/>
      <c r="I1021" s="602"/>
    </row>
    <row r="1022" spans="2:9" x14ac:dyDescent="0.25">
      <c r="B1022" s="600"/>
      <c r="C1022" s="601"/>
      <c r="D1022" s="601"/>
      <c r="E1022" s="601"/>
      <c r="F1022" s="600"/>
      <c r="G1022" s="600"/>
      <c r="H1022" s="600"/>
      <c r="I1022" s="602"/>
    </row>
    <row r="1023" spans="2:9" x14ac:dyDescent="0.25">
      <c r="B1023" s="600"/>
      <c r="C1023" s="601"/>
      <c r="D1023" s="601"/>
      <c r="E1023" s="601"/>
      <c r="F1023" s="600"/>
      <c r="G1023" s="600"/>
      <c r="H1023" s="600"/>
      <c r="I1023" s="602"/>
    </row>
    <row r="1024" spans="2:9" x14ac:dyDescent="0.25">
      <c r="B1024" s="600"/>
      <c r="C1024" s="601"/>
      <c r="D1024" s="601"/>
      <c r="E1024" s="601"/>
      <c r="F1024" s="600"/>
      <c r="G1024" s="600"/>
      <c r="H1024" s="600"/>
      <c r="I1024" s="602"/>
    </row>
    <row r="1025" spans="2:9" x14ac:dyDescent="0.25">
      <c r="B1025" s="600"/>
      <c r="C1025" s="601"/>
      <c r="D1025" s="601"/>
      <c r="E1025" s="601"/>
      <c r="F1025" s="600"/>
      <c r="G1025" s="600"/>
      <c r="H1025" s="600"/>
      <c r="I1025" s="602"/>
    </row>
    <row r="1026" spans="2:9" x14ac:dyDescent="0.25">
      <c r="B1026" s="600"/>
      <c r="C1026" s="601"/>
      <c r="D1026" s="601"/>
      <c r="E1026" s="601"/>
      <c r="F1026" s="600"/>
      <c r="G1026" s="600"/>
      <c r="H1026" s="600"/>
      <c r="I1026" s="602"/>
    </row>
    <row r="1027" spans="2:9" x14ac:dyDescent="0.25">
      <c r="B1027" s="600"/>
      <c r="C1027" s="601"/>
      <c r="D1027" s="601"/>
      <c r="E1027" s="601"/>
      <c r="F1027" s="600"/>
      <c r="G1027" s="600"/>
      <c r="H1027" s="600"/>
      <c r="I1027" s="602"/>
    </row>
    <row r="1028" spans="2:9" x14ac:dyDescent="0.25">
      <c r="B1028" s="600"/>
      <c r="C1028" s="601"/>
      <c r="D1028" s="601"/>
      <c r="E1028" s="601"/>
      <c r="F1028" s="600"/>
      <c r="G1028" s="600"/>
      <c r="H1028" s="600"/>
      <c r="I1028" s="602"/>
    </row>
    <row r="1029" spans="2:9" x14ac:dyDescent="0.25">
      <c r="B1029" s="600"/>
      <c r="C1029" s="601"/>
      <c r="D1029" s="601"/>
      <c r="E1029" s="601"/>
      <c r="F1029" s="600"/>
      <c r="G1029" s="600"/>
      <c r="H1029" s="600"/>
      <c r="I1029" s="602"/>
    </row>
    <row r="1030" spans="2:9" x14ac:dyDescent="0.25">
      <c r="B1030" s="600"/>
      <c r="C1030" s="601"/>
      <c r="D1030" s="601"/>
      <c r="E1030" s="601"/>
      <c r="F1030" s="600"/>
      <c r="G1030" s="600"/>
      <c r="H1030" s="600"/>
      <c r="I1030" s="602"/>
    </row>
    <row r="1031" spans="2:9" x14ac:dyDescent="0.25">
      <c r="B1031" s="600"/>
      <c r="C1031" s="601"/>
      <c r="D1031" s="601"/>
      <c r="E1031" s="601"/>
      <c r="F1031" s="600"/>
      <c r="G1031" s="600"/>
      <c r="H1031" s="600"/>
      <c r="I1031" s="602"/>
    </row>
    <row r="1032" spans="2:9" x14ac:dyDescent="0.25">
      <c r="B1032" s="600"/>
      <c r="C1032" s="601"/>
      <c r="D1032" s="601"/>
      <c r="E1032" s="601"/>
      <c r="F1032" s="600"/>
      <c r="G1032" s="600"/>
      <c r="H1032" s="600"/>
      <c r="I1032" s="602"/>
    </row>
    <row r="1033" spans="2:9" x14ac:dyDescent="0.25">
      <c r="B1033" s="600"/>
      <c r="C1033" s="601"/>
      <c r="D1033" s="601"/>
      <c r="E1033" s="601"/>
      <c r="F1033" s="600"/>
      <c r="G1033" s="600"/>
      <c r="H1033" s="600"/>
      <c r="I1033" s="602"/>
    </row>
    <row r="1034" spans="2:9" x14ac:dyDescent="0.25">
      <c r="B1034" s="600"/>
      <c r="C1034" s="601"/>
      <c r="D1034" s="601"/>
      <c r="E1034" s="601"/>
      <c r="F1034" s="600"/>
      <c r="G1034" s="600"/>
      <c r="H1034" s="600"/>
      <c r="I1034" s="602"/>
    </row>
    <row r="1035" spans="2:9" x14ac:dyDescent="0.25">
      <c r="B1035" s="600"/>
      <c r="C1035" s="601"/>
      <c r="D1035" s="601"/>
      <c r="E1035" s="601"/>
      <c r="F1035" s="600"/>
      <c r="G1035" s="600"/>
      <c r="H1035" s="600"/>
      <c r="I1035" s="602"/>
    </row>
    <row r="1036" spans="2:9" x14ac:dyDescent="0.25">
      <c r="B1036" s="600"/>
      <c r="C1036" s="601"/>
      <c r="D1036" s="601"/>
      <c r="E1036" s="601"/>
      <c r="F1036" s="600"/>
      <c r="G1036" s="600"/>
      <c r="H1036" s="600"/>
      <c r="I1036" s="602"/>
    </row>
    <row r="1037" spans="2:9" x14ac:dyDescent="0.25">
      <c r="B1037" s="600"/>
      <c r="C1037" s="601"/>
      <c r="D1037" s="601"/>
      <c r="E1037" s="601"/>
      <c r="F1037" s="600"/>
      <c r="G1037" s="600"/>
      <c r="H1037" s="600"/>
      <c r="I1037" s="602"/>
    </row>
    <row r="1038" spans="2:9" x14ac:dyDescent="0.25">
      <c r="B1038" s="600"/>
      <c r="C1038" s="601"/>
      <c r="D1038" s="601"/>
      <c r="E1038" s="601"/>
      <c r="F1038" s="600"/>
      <c r="G1038" s="600"/>
      <c r="H1038" s="600"/>
      <c r="I1038" s="602"/>
    </row>
    <row r="1039" spans="2:9" x14ac:dyDescent="0.25">
      <c r="B1039" s="600"/>
      <c r="C1039" s="601"/>
      <c r="D1039" s="601"/>
      <c r="E1039" s="601"/>
      <c r="F1039" s="600"/>
      <c r="G1039" s="600"/>
      <c r="H1039" s="600"/>
      <c r="I1039" s="602"/>
    </row>
    <row r="1040" spans="2:9" x14ac:dyDescent="0.25">
      <c r="B1040" s="600"/>
      <c r="C1040" s="601"/>
      <c r="D1040" s="601"/>
      <c r="E1040" s="601"/>
      <c r="F1040" s="600"/>
      <c r="G1040" s="600"/>
      <c r="H1040" s="600"/>
      <c r="I1040" s="602"/>
    </row>
    <row r="1041" spans="2:9" x14ac:dyDescent="0.25">
      <c r="B1041" s="600"/>
      <c r="C1041" s="601"/>
      <c r="D1041" s="601"/>
      <c r="E1041" s="601"/>
      <c r="F1041" s="600"/>
      <c r="G1041" s="600"/>
      <c r="H1041" s="600"/>
      <c r="I1041" s="602"/>
    </row>
    <row r="1042" spans="2:9" x14ac:dyDescent="0.25">
      <c r="B1042" s="600"/>
      <c r="C1042" s="601"/>
      <c r="D1042" s="601"/>
      <c r="E1042" s="601"/>
      <c r="F1042" s="600"/>
      <c r="G1042" s="600"/>
      <c r="H1042" s="600"/>
      <c r="I1042" s="602"/>
    </row>
    <row r="1043" spans="2:9" x14ac:dyDescent="0.25">
      <c r="B1043" s="600"/>
      <c r="C1043" s="601"/>
      <c r="D1043" s="601"/>
      <c r="E1043" s="601"/>
      <c r="F1043" s="600"/>
      <c r="G1043" s="600"/>
      <c r="H1043" s="600"/>
      <c r="I1043" s="602"/>
    </row>
    <row r="1044" spans="2:9" x14ac:dyDescent="0.25">
      <c r="B1044" s="600"/>
      <c r="C1044" s="601"/>
      <c r="D1044" s="601"/>
      <c r="E1044" s="601"/>
      <c r="F1044" s="600"/>
      <c r="G1044" s="600"/>
      <c r="H1044" s="600"/>
      <c r="I1044" s="602"/>
    </row>
    <row r="1045" spans="2:9" x14ac:dyDescent="0.25">
      <c r="B1045" s="600"/>
      <c r="C1045" s="601"/>
      <c r="D1045" s="601"/>
      <c r="E1045" s="601"/>
      <c r="F1045" s="600"/>
      <c r="G1045" s="600"/>
      <c r="H1045" s="600"/>
      <c r="I1045" s="602"/>
    </row>
    <row r="1046" spans="2:9" x14ac:dyDescent="0.25">
      <c r="B1046" s="600"/>
      <c r="C1046" s="601"/>
      <c r="D1046" s="601"/>
      <c r="E1046" s="601"/>
      <c r="F1046" s="600"/>
      <c r="G1046" s="600"/>
      <c r="H1046" s="600"/>
      <c r="I1046" s="602"/>
    </row>
    <row r="1047" spans="2:9" x14ac:dyDescent="0.25">
      <c r="B1047" s="600"/>
      <c r="C1047" s="601"/>
      <c r="D1047" s="601"/>
      <c r="E1047" s="601"/>
      <c r="F1047" s="600"/>
      <c r="G1047" s="600"/>
      <c r="H1047" s="600"/>
      <c r="I1047" s="602"/>
    </row>
    <row r="1048" spans="2:9" x14ac:dyDescent="0.25">
      <c r="B1048" s="600"/>
      <c r="C1048" s="601"/>
      <c r="D1048" s="601"/>
      <c r="E1048" s="601"/>
      <c r="F1048" s="600"/>
      <c r="G1048" s="600"/>
      <c r="H1048" s="600"/>
      <c r="I1048" s="602"/>
    </row>
    <row r="1049" spans="2:9" x14ac:dyDescent="0.25">
      <c r="B1049" s="600"/>
      <c r="C1049" s="601"/>
      <c r="D1049" s="601"/>
      <c r="E1049" s="601"/>
      <c r="F1049" s="600"/>
      <c r="G1049" s="600"/>
      <c r="H1049" s="600"/>
      <c r="I1049" s="602"/>
    </row>
    <row r="1050" spans="2:9" x14ac:dyDescent="0.25">
      <c r="B1050" s="600"/>
      <c r="C1050" s="601"/>
      <c r="D1050" s="601"/>
      <c r="E1050" s="601"/>
      <c r="F1050" s="600"/>
      <c r="G1050" s="600"/>
      <c r="H1050" s="600"/>
      <c r="I1050" s="602"/>
    </row>
    <row r="1051" spans="2:9" x14ac:dyDescent="0.25">
      <c r="B1051" s="600"/>
      <c r="C1051" s="601"/>
      <c r="D1051" s="601"/>
      <c r="E1051" s="601"/>
      <c r="F1051" s="600"/>
      <c r="G1051" s="600"/>
      <c r="H1051" s="600"/>
      <c r="I1051" s="602"/>
    </row>
    <row r="1052" spans="2:9" x14ac:dyDescent="0.25">
      <c r="B1052" s="600"/>
      <c r="C1052" s="601"/>
      <c r="D1052" s="601"/>
      <c r="E1052" s="601"/>
      <c r="F1052" s="600"/>
      <c r="G1052" s="600"/>
      <c r="H1052" s="600"/>
      <c r="I1052" s="602"/>
    </row>
    <row r="1053" spans="2:9" x14ac:dyDescent="0.25">
      <c r="B1053" s="600"/>
      <c r="C1053" s="601"/>
      <c r="D1053" s="601"/>
      <c r="E1053" s="601"/>
      <c r="F1053" s="600"/>
      <c r="G1053" s="600"/>
      <c r="H1053" s="600"/>
      <c r="I1053" s="602"/>
    </row>
    <row r="1054" spans="2:9" x14ac:dyDescent="0.25">
      <c r="B1054" s="600"/>
      <c r="C1054" s="601"/>
      <c r="D1054" s="601"/>
      <c r="E1054" s="601"/>
      <c r="F1054" s="600"/>
      <c r="G1054" s="600"/>
      <c r="H1054" s="600"/>
      <c r="I1054" s="602"/>
    </row>
    <row r="1055" spans="2:9" x14ac:dyDescent="0.25">
      <c r="B1055" s="600"/>
      <c r="C1055" s="601"/>
      <c r="D1055" s="601"/>
      <c r="E1055" s="601"/>
      <c r="F1055" s="600"/>
      <c r="G1055" s="600"/>
      <c r="H1055" s="600"/>
      <c r="I1055" s="602"/>
    </row>
    <row r="1056" spans="2:9" x14ac:dyDescent="0.25">
      <c r="B1056" s="600"/>
      <c r="C1056" s="601"/>
      <c r="D1056" s="601"/>
      <c r="E1056" s="601"/>
      <c r="F1056" s="600"/>
      <c r="G1056" s="600"/>
      <c r="H1056" s="600"/>
      <c r="I1056" s="602"/>
    </row>
    <row r="1057" spans="2:9" x14ac:dyDescent="0.25">
      <c r="B1057" s="600"/>
      <c r="C1057" s="601"/>
      <c r="D1057" s="601"/>
      <c r="E1057" s="601"/>
      <c r="F1057" s="600"/>
      <c r="G1057" s="600"/>
      <c r="H1057" s="600"/>
      <c r="I1057" s="602"/>
    </row>
    <row r="1058" spans="2:9" x14ac:dyDescent="0.25">
      <c r="B1058" s="600"/>
      <c r="C1058" s="601"/>
      <c r="D1058" s="601"/>
      <c r="E1058" s="601"/>
      <c r="F1058" s="600"/>
      <c r="G1058" s="600"/>
      <c r="H1058" s="600"/>
      <c r="I1058" s="602"/>
    </row>
    <row r="1059" spans="2:9" x14ac:dyDescent="0.25">
      <c r="B1059" s="600"/>
      <c r="C1059" s="601"/>
      <c r="D1059" s="601"/>
      <c r="E1059" s="601"/>
      <c r="F1059" s="600"/>
      <c r="G1059" s="600"/>
      <c r="H1059" s="600"/>
      <c r="I1059" s="602"/>
    </row>
    <row r="1060" spans="2:9" x14ac:dyDescent="0.25">
      <c r="B1060" s="600"/>
      <c r="C1060" s="601"/>
      <c r="D1060" s="601"/>
      <c r="E1060" s="601"/>
      <c r="F1060" s="600"/>
      <c r="G1060" s="600"/>
      <c r="H1060" s="600"/>
      <c r="I1060" s="602"/>
    </row>
    <row r="1061" spans="2:9" x14ac:dyDescent="0.25">
      <c r="B1061" s="600"/>
      <c r="C1061" s="601"/>
      <c r="D1061" s="601"/>
      <c r="E1061" s="601"/>
      <c r="F1061" s="600"/>
      <c r="G1061" s="600"/>
      <c r="H1061" s="600"/>
      <c r="I1061" s="602"/>
    </row>
    <row r="1062" spans="2:9" x14ac:dyDescent="0.25">
      <c r="B1062" s="600"/>
      <c r="C1062" s="601"/>
      <c r="D1062" s="601"/>
      <c r="E1062" s="601"/>
      <c r="F1062" s="600"/>
      <c r="G1062" s="600"/>
      <c r="H1062" s="600"/>
      <c r="I1062" s="602"/>
    </row>
    <row r="1063" spans="2:9" x14ac:dyDescent="0.25">
      <c r="B1063" s="600"/>
      <c r="C1063" s="601"/>
      <c r="D1063" s="601"/>
      <c r="E1063" s="601"/>
      <c r="F1063" s="600"/>
      <c r="G1063" s="600"/>
      <c r="H1063" s="600"/>
      <c r="I1063" s="602"/>
    </row>
    <row r="1064" spans="2:9" x14ac:dyDescent="0.25">
      <c r="B1064" s="600"/>
      <c r="C1064" s="601"/>
      <c r="D1064" s="601"/>
      <c r="E1064" s="601"/>
      <c r="F1064" s="600"/>
      <c r="G1064" s="600"/>
      <c r="H1064" s="600"/>
      <c r="I1064" s="602"/>
    </row>
    <row r="1065" spans="2:9" x14ac:dyDescent="0.25">
      <c r="B1065" s="600"/>
      <c r="C1065" s="601"/>
      <c r="D1065" s="601"/>
      <c r="E1065" s="601"/>
      <c r="F1065" s="600"/>
      <c r="G1065" s="600"/>
      <c r="H1065" s="600"/>
      <c r="I1065" s="602"/>
    </row>
    <row r="1066" spans="2:9" x14ac:dyDescent="0.25">
      <c r="B1066" s="600"/>
      <c r="C1066" s="601"/>
      <c r="D1066" s="601"/>
      <c r="E1066" s="601"/>
      <c r="F1066" s="600"/>
      <c r="G1066" s="600"/>
      <c r="H1066" s="600"/>
      <c r="I1066" s="602"/>
    </row>
    <row r="1067" spans="2:9" x14ac:dyDescent="0.25">
      <c r="B1067" s="600"/>
      <c r="C1067" s="601"/>
      <c r="D1067" s="601"/>
      <c r="E1067" s="601"/>
      <c r="F1067" s="600"/>
      <c r="G1067" s="600"/>
      <c r="H1067" s="600"/>
      <c r="I1067" s="602"/>
    </row>
    <row r="1068" spans="2:9" x14ac:dyDescent="0.25">
      <c r="B1068" s="600"/>
      <c r="C1068" s="601"/>
      <c r="D1068" s="601"/>
      <c r="E1068" s="601"/>
      <c r="F1068" s="600"/>
      <c r="G1068" s="600"/>
      <c r="H1068" s="600"/>
      <c r="I1068" s="602"/>
    </row>
    <row r="1069" spans="2:9" x14ac:dyDescent="0.25">
      <c r="B1069" s="600"/>
      <c r="C1069" s="601"/>
      <c r="D1069" s="601"/>
      <c r="E1069" s="601"/>
      <c r="F1069" s="600"/>
      <c r="G1069" s="600"/>
      <c r="H1069" s="600"/>
      <c r="I1069" s="602"/>
    </row>
    <row r="1070" spans="2:9" x14ac:dyDescent="0.25">
      <c r="B1070" s="600"/>
      <c r="C1070" s="601"/>
      <c r="D1070" s="601"/>
      <c r="E1070" s="601"/>
      <c r="F1070" s="600"/>
      <c r="G1070" s="600"/>
      <c r="H1070" s="600"/>
      <c r="I1070" s="602"/>
    </row>
    <row r="1071" spans="2:9" x14ac:dyDescent="0.25">
      <c r="B1071" s="600"/>
      <c r="C1071" s="601"/>
      <c r="D1071" s="601"/>
      <c r="E1071" s="601"/>
      <c r="F1071" s="600"/>
      <c r="G1071" s="600"/>
      <c r="H1071" s="600"/>
      <c r="I1071" s="602"/>
    </row>
    <row r="1072" spans="2:9" x14ac:dyDescent="0.25">
      <c r="B1072" s="600"/>
      <c r="C1072" s="601"/>
      <c r="D1072" s="601"/>
      <c r="E1072" s="601"/>
      <c r="F1072" s="600"/>
      <c r="G1072" s="600"/>
      <c r="H1072" s="600"/>
      <c r="I1072" s="602"/>
    </row>
    <row r="1073" spans="2:9" x14ac:dyDescent="0.25">
      <c r="B1073" s="600"/>
      <c r="C1073" s="601"/>
      <c r="D1073" s="601"/>
      <c r="E1073" s="601"/>
      <c r="F1073" s="600"/>
      <c r="G1073" s="600"/>
      <c r="H1073" s="600"/>
      <c r="I1073" s="602"/>
    </row>
    <row r="1074" spans="2:9" x14ac:dyDescent="0.25">
      <c r="B1074" s="600"/>
      <c r="C1074" s="601"/>
      <c r="D1074" s="601"/>
      <c r="E1074" s="601"/>
      <c r="F1074" s="600"/>
      <c r="G1074" s="600"/>
      <c r="H1074" s="600"/>
      <c r="I1074" s="602"/>
    </row>
    <row r="1075" spans="2:9" x14ac:dyDescent="0.25">
      <c r="B1075" s="600"/>
      <c r="C1075" s="601"/>
      <c r="D1075" s="601"/>
      <c r="E1075" s="601"/>
      <c r="F1075" s="600"/>
      <c r="G1075" s="600"/>
      <c r="H1075" s="600"/>
      <c r="I1075" s="602"/>
    </row>
    <row r="1076" spans="2:9" x14ac:dyDescent="0.25">
      <c r="B1076" s="600"/>
      <c r="C1076" s="601"/>
      <c r="D1076" s="601"/>
      <c r="E1076" s="601"/>
      <c r="F1076" s="600"/>
      <c r="G1076" s="600"/>
      <c r="H1076" s="600"/>
      <c r="I1076" s="602"/>
    </row>
    <row r="1077" spans="2:9" x14ac:dyDescent="0.25">
      <c r="B1077" s="600"/>
      <c r="C1077" s="601"/>
      <c r="D1077" s="601"/>
      <c r="E1077" s="601"/>
      <c r="F1077" s="600"/>
      <c r="G1077" s="600"/>
      <c r="H1077" s="600"/>
      <c r="I1077" s="602"/>
    </row>
    <row r="1078" spans="2:9" x14ac:dyDescent="0.25">
      <c r="B1078" s="600"/>
      <c r="C1078" s="601"/>
      <c r="D1078" s="601"/>
      <c r="E1078" s="601"/>
      <c r="F1078" s="600"/>
      <c r="G1078" s="600"/>
      <c r="H1078" s="600"/>
      <c r="I1078" s="602"/>
    </row>
    <row r="1079" spans="2:9" x14ac:dyDescent="0.25">
      <c r="B1079" s="600"/>
      <c r="C1079" s="601"/>
      <c r="D1079" s="601"/>
      <c r="E1079" s="601"/>
      <c r="F1079" s="600"/>
      <c r="G1079" s="600"/>
      <c r="H1079" s="600"/>
      <c r="I1079" s="602"/>
    </row>
    <row r="1080" spans="2:9" x14ac:dyDescent="0.25">
      <c r="B1080" s="600"/>
      <c r="C1080" s="601"/>
      <c r="D1080" s="601"/>
      <c r="E1080" s="601"/>
      <c r="F1080" s="600"/>
      <c r="G1080" s="600"/>
      <c r="H1080" s="600"/>
      <c r="I1080" s="602"/>
    </row>
    <row r="1081" spans="2:9" x14ac:dyDescent="0.25">
      <c r="B1081" s="600"/>
      <c r="C1081" s="601"/>
      <c r="D1081" s="601"/>
      <c r="E1081" s="601"/>
      <c r="F1081" s="600"/>
      <c r="G1081" s="600"/>
      <c r="H1081" s="600"/>
      <c r="I1081" s="602"/>
    </row>
    <row r="1082" spans="2:9" x14ac:dyDescent="0.25">
      <c r="B1082" s="600"/>
      <c r="C1082" s="601"/>
      <c r="D1082" s="601"/>
      <c r="E1082" s="601"/>
      <c r="F1082" s="600"/>
      <c r="G1082" s="600"/>
      <c r="H1082" s="600"/>
      <c r="I1082" s="602"/>
    </row>
    <row r="1083" spans="2:9" x14ac:dyDescent="0.25">
      <c r="B1083" s="600"/>
      <c r="C1083" s="601"/>
      <c r="D1083" s="601"/>
      <c r="E1083" s="601"/>
      <c r="F1083" s="600"/>
      <c r="G1083" s="600"/>
      <c r="H1083" s="600"/>
      <c r="I1083" s="602"/>
    </row>
    <row r="1084" spans="2:9" x14ac:dyDescent="0.25">
      <c r="B1084" s="600"/>
      <c r="C1084" s="601"/>
      <c r="D1084" s="601"/>
      <c r="E1084" s="601"/>
      <c r="F1084" s="600"/>
      <c r="G1084" s="600"/>
      <c r="H1084" s="600"/>
      <c r="I1084" s="602"/>
    </row>
    <row r="1085" spans="2:9" x14ac:dyDescent="0.25">
      <c r="B1085" s="600"/>
      <c r="C1085" s="601"/>
      <c r="D1085" s="601"/>
      <c r="E1085" s="601"/>
      <c r="F1085" s="600"/>
      <c r="G1085" s="600"/>
      <c r="H1085" s="600"/>
      <c r="I1085" s="602"/>
    </row>
    <row r="1086" spans="2:9" x14ac:dyDescent="0.25">
      <c r="B1086" s="600"/>
      <c r="C1086" s="601"/>
      <c r="D1086" s="601"/>
      <c r="E1086" s="601"/>
      <c r="F1086" s="600"/>
      <c r="G1086" s="600"/>
      <c r="H1086" s="600"/>
      <c r="I1086" s="602"/>
    </row>
    <row r="1087" spans="2:9" x14ac:dyDescent="0.25">
      <c r="B1087" s="600"/>
      <c r="C1087" s="601"/>
      <c r="D1087" s="601"/>
      <c r="E1087" s="601"/>
      <c r="F1087" s="600"/>
      <c r="G1087" s="600"/>
      <c r="H1087" s="600"/>
      <c r="I1087" s="602"/>
    </row>
    <row r="1088" spans="2:9" x14ac:dyDescent="0.25">
      <c r="B1088" s="600"/>
      <c r="C1088" s="601"/>
      <c r="D1088" s="601"/>
      <c r="E1088" s="601"/>
      <c r="F1088" s="600"/>
      <c r="G1088" s="600"/>
      <c r="H1088" s="600"/>
      <c r="I1088" s="602"/>
    </row>
    <row r="1089" spans="2:9" x14ac:dyDescent="0.25">
      <c r="B1089" s="600"/>
      <c r="C1089" s="601"/>
      <c r="D1089" s="601"/>
      <c r="E1089" s="601"/>
      <c r="F1089" s="600"/>
      <c r="G1089" s="600"/>
      <c r="H1089" s="600"/>
      <c r="I1089" s="602"/>
    </row>
    <row r="1090" spans="2:9" x14ac:dyDescent="0.25">
      <c r="B1090" s="600"/>
      <c r="C1090" s="601"/>
      <c r="D1090" s="601"/>
      <c r="E1090" s="601"/>
      <c r="F1090" s="600"/>
      <c r="G1090" s="600"/>
      <c r="H1090" s="600"/>
      <c r="I1090" s="602"/>
    </row>
    <row r="1091" spans="2:9" x14ac:dyDescent="0.25">
      <c r="B1091" s="600"/>
      <c r="C1091" s="601"/>
      <c r="D1091" s="601"/>
      <c r="E1091" s="601"/>
      <c r="F1091" s="600"/>
      <c r="G1091" s="600"/>
      <c r="H1091" s="600"/>
      <c r="I1091" s="602"/>
    </row>
    <row r="1092" spans="2:9" x14ac:dyDescent="0.25">
      <c r="B1092" s="600"/>
      <c r="C1092" s="601"/>
      <c r="D1092" s="601"/>
      <c r="E1092" s="601"/>
      <c r="F1092" s="600"/>
      <c r="G1092" s="600"/>
      <c r="H1092" s="600"/>
      <c r="I1092" s="602"/>
    </row>
    <row r="1093" spans="2:9" x14ac:dyDescent="0.25">
      <c r="B1093" s="600"/>
      <c r="C1093" s="601"/>
      <c r="D1093" s="601"/>
      <c r="E1093" s="601"/>
      <c r="F1093" s="600"/>
      <c r="G1093" s="600"/>
      <c r="H1093" s="600"/>
      <c r="I1093" s="602"/>
    </row>
    <row r="1094" spans="2:9" x14ac:dyDescent="0.25">
      <c r="B1094" s="600"/>
      <c r="C1094" s="601"/>
      <c r="D1094" s="601"/>
      <c r="E1094" s="601"/>
      <c r="F1094" s="600"/>
      <c r="G1094" s="600"/>
      <c r="H1094" s="600"/>
      <c r="I1094" s="602"/>
    </row>
    <row r="1095" spans="2:9" x14ac:dyDescent="0.25">
      <c r="B1095" s="600"/>
      <c r="C1095" s="601"/>
      <c r="D1095" s="601"/>
      <c r="E1095" s="601"/>
      <c r="F1095" s="600"/>
      <c r="G1095" s="600"/>
      <c r="H1095" s="600"/>
      <c r="I1095" s="602"/>
    </row>
    <row r="1096" spans="2:9" x14ac:dyDescent="0.25">
      <c r="B1096" s="600"/>
      <c r="C1096" s="601"/>
      <c r="D1096" s="601"/>
      <c r="E1096" s="601"/>
      <c r="F1096" s="600"/>
      <c r="G1096" s="600"/>
      <c r="H1096" s="600"/>
      <c r="I1096" s="602"/>
    </row>
    <row r="1097" spans="2:9" x14ac:dyDescent="0.25">
      <c r="B1097" s="600"/>
      <c r="C1097" s="601"/>
      <c r="D1097" s="601"/>
      <c r="E1097" s="601"/>
      <c r="F1097" s="600"/>
      <c r="G1097" s="600"/>
      <c r="H1097" s="600"/>
      <c r="I1097" s="602"/>
    </row>
    <row r="1098" spans="2:9" x14ac:dyDescent="0.25">
      <c r="B1098" s="600"/>
      <c r="C1098" s="601"/>
      <c r="D1098" s="601"/>
      <c r="E1098" s="601"/>
      <c r="F1098" s="600"/>
      <c r="G1098" s="600"/>
      <c r="H1098" s="600"/>
      <c r="I1098" s="602"/>
    </row>
    <row r="1099" spans="2:9" x14ac:dyDescent="0.25">
      <c r="B1099" s="600"/>
      <c r="C1099" s="601"/>
      <c r="D1099" s="601"/>
      <c r="E1099" s="601"/>
      <c r="F1099" s="600"/>
      <c r="G1099" s="600"/>
      <c r="H1099" s="600"/>
      <c r="I1099" s="602"/>
    </row>
    <row r="1100" spans="2:9" x14ac:dyDescent="0.25">
      <c r="B1100" s="600"/>
      <c r="C1100" s="601"/>
      <c r="D1100" s="601"/>
      <c r="E1100" s="601"/>
      <c r="F1100" s="600"/>
      <c r="G1100" s="600"/>
      <c r="H1100" s="600"/>
      <c r="I1100" s="602"/>
    </row>
    <row r="1101" spans="2:9" x14ac:dyDescent="0.25">
      <c r="B1101" s="600"/>
      <c r="C1101" s="601"/>
      <c r="D1101" s="601"/>
      <c r="E1101" s="601"/>
      <c r="F1101" s="600"/>
      <c r="G1101" s="600"/>
      <c r="H1101" s="600"/>
      <c r="I1101" s="602"/>
    </row>
    <row r="1102" spans="2:9" x14ac:dyDescent="0.25">
      <c r="B1102" s="600"/>
      <c r="C1102" s="601"/>
      <c r="D1102" s="601"/>
      <c r="E1102" s="601"/>
      <c r="F1102" s="600"/>
      <c r="G1102" s="600"/>
      <c r="H1102" s="600"/>
      <c r="I1102" s="602"/>
    </row>
    <row r="1103" spans="2:9" x14ac:dyDescent="0.25">
      <c r="B1103" s="600"/>
      <c r="C1103" s="601"/>
      <c r="D1103" s="601"/>
      <c r="E1103" s="601"/>
      <c r="F1103" s="600"/>
      <c r="G1103" s="600"/>
      <c r="H1103" s="600"/>
      <c r="I1103" s="602"/>
    </row>
    <row r="1104" spans="2:9" x14ac:dyDescent="0.25">
      <c r="B1104" s="600"/>
      <c r="C1104" s="601"/>
      <c r="D1104" s="601"/>
      <c r="E1104" s="601"/>
      <c r="F1104" s="600"/>
      <c r="G1104" s="600"/>
      <c r="H1104" s="600"/>
      <c r="I1104" s="602"/>
    </row>
    <row r="1105" spans="2:9" x14ac:dyDescent="0.25">
      <c r="B1105" s="600"/>
      <c r="C1105" s="601"/>
      <c r="D1105" s="601"/>
      <c r="E1105" s="601"/>
      <c r="F1105" s="600"/>
      <c r="G1105" s="600"/>
      <c r="H1105" s="600"/>
      <c r="I1105" s="602"/>
    </row>
    <row r="1106" spans="2:9" x14ac:dyDescent="0.25">
      <c r="B1106" s="600"/>
      <c r="C1106" s="601"/>
      <c r="D1106" s="601"/>
      <c r="E1106" s="601"/>
      <c r="F1106" s="600"/>
      <c r="G1106" s="600"/>
      <c r="H1106" s="600"/>
      <c r="I1106" s="602"/>
    </row>
    <row r="1107" spans="2:9" x14ac:dyDescent="0.25">
      <c r="B1107" s="600"/>
      <c r="C1107" s="601"/>
      <c r="D1107" s="601"/>
      <c r="E1107" s="601"/>
      <c r="F1107" s="600"/>
      <c r="G1107" s="600"/>
      <c r="H1107" s="600"/>
      <c r="I1107" s="602"/>
    </row>
    <row r="1108" spans="2:9" x14ac:dyDescent="0.25">
      <c r="B1108" s="600"/>
      <c r="C1108" s="601"/>
      <c r="D1108" s="601"/>
      <c r="E1108" s="601"/>
      <c r="F1108" s="600"/>
      <c r="G1108" s="600"/>
      <c r="H1108" s="600"/>
      <c r="I1108" s="602"/>
    </row>
    <row r="1109" spans="2:9" x14ac:dyDescent="0.25">
      <c r="B1109" s="600"/>
      <c r="C1109" s="601"/>
      <c r="D1109" s="601"/>
      <c r="E1109" s="601"/>
      <c r="F1109" s="600"/>
      <c r="G1109" s="600"/>
      <c r="H1109" s="600"/>
      <c r="I1109" s="602"/>
    </row>
    <row r="1110" spans="2:9" x14ac:dyDescent="0.25">
      <c r="B1110" s="600"/>
      <c r="C1110" s="601"/>
      <c r="D1110" s="601"/>
      <c r="E1110" s="601"/>
      <c r="F1110" s="600"/>
      <c r="G1110" s="600"/>
      <c r="H1110" s="600"/>
      <c r="I1110" s="602"/>
    </row>
    <row r="1111" spans="2:9" x14ac:dyDescent="0.25">
      <c r="B1111" s="600"/>
      <c r="C1111" s="601"/>
      <c r="D1111" s="601"/>
      <c r="E1111" s="601"/>
      <c r="F1111" s="600"/>
      <c r="G1111" s="600"/>
      <c r="H1111" s="600"/>
      <c r="I1111" s="602"/>
    </row>
    <row r="1112" spans="2:9" x14ac:dyDescent="0.25">
      <c r="B1112" s="600"/>
      <c r="C1112" s="601"/>
      <c r="D1112" s="601"/>
      <c r="E1112" s="601"/>
      <c r="F1112" s="600"/>
      <c r="G1112" s="600"/>
      <c r="H1112" s="600"/>
      <c r="I1112" s="602"/>
    </row>
    <row r="1113" spans="2:9" x14ac:dyDescent="0.25">
      <c r="B1113" s="600"/>
      <c r="C1113" s="601"/>
      <c r="D1113" s="601"/>
      <c r="E1113" s="601"/>
      <c r="F1113" s="600"/>
      <c r="G1113" s="600"/>
      <c r="H1113" s="600"/>
      <c r="I1113" s="602"/>
    </row>
    <row r="1114" spans="2:9" x14ac:dyDescent="0.25">
      <c r="B1114" s="600"/>
      <c r="C1114" s="601"/>
      <c r="D1114" s="601"/>
      <c r="E1114" s="601"/>
      <c r="F1114" s="600"/>
      <c r="G1114" s="600"/>
      <c r="H1114" s="600"/>
      <c r="I1114" s="602"/>
    </row>
    <row r="1115" spans="2:9" x14ac:dyDescent="0.25">
      <c r="B1115" s="600"/>
      <c r="C1115" s="601"/>
      <c r="D1115" s="601"/>
      <c r="E1115" s="601"/>
      <c r="F1115" s="600"/>
      <c r="G1115" s="600"/>
      <c r="H1115" s="600"/>
      <c r="I1115" s="602"/>
    </row>
    <row r="1116" spans="2:9" x14ac:dyDescent="0.25">
      <c r="B1116" s="600"/>
      <c r="C1116" s="601"/>
      <c r="D1116" s="601"/>
      <c r="E1116" s="601"/>
      <c r="F1116" s="600"/>
      <c r="G1116" s="600"/>
      <c r="H1116" s="600"/>
      <c r="I1116" s="602"/>
    </row>
    <row r="1117" spans="2:9" x14ac:dyDescent="0.25">
      <c r="B1117" s="600"/>
      <c r="C1117" s="601"/>
      <c r="D1117" s="601"/>
      <c r="E1117" s="601"/>
      <c r="F1117" s="600"/>
      <c r="G1117" s="600"/>
      <c r="H1117" s="600"/>
      <c r="I1117" s="602"/>
    </row>
    <row r="1118" spans="2:9" x14ac:dyDescent="0.25">
      <c r="B1118" s="600"/>
      <c r="C1118" s="601"/>
      <c r="D1118" s="601"/>
      <c r="E1118" s="601"/>
      <c r="F1118" s="600"/>
      <c r="G1118" s="600"/>
      <c r="H1118" s="600"/>
      <c r="I1118" s="602"/>
    </row>
    <row r="1119" spans="2:9" x14ac:dyDescent="0.25">
      <c r="B1119" s="600"/>
      <c r="C1119" s="601"/>
      <c r="D1119" s="601"/>
      <c r="E1119" s="601"/>
      <c r="F1119" s="600"/>
      <c r="G1119" s="600"/>
      <c r="H1119" s="600"/>
      <c r="I1119" s="602"/>
    </row>
    <row r="1120" spans="2:9" x14ac:dyDescent="0.25">
      <c r="B1120" s="600"/>
      <c r="C1120" s="601"/>
      <c r="D1120" s="601"/>
      <c r="E1120" s="601"/>
      <c r="F1120" s="600"/>
      <c r="G1120" s="600"/>
      <c r="H1120" s="600"/>
      <c r="I1120" s="602"/>
    </row>
    <row r="1121" spans="2:9" x14ac:dyDescent="0.25">
      <c r="B1121" s="600"/>
      <c r="C1121" s="601"/>
      <c r="D1121" s="601"/>
      <c r="E1121" s="601"/>
      <c r="F1121" s="600"/>
      <c r="G1121" s="600"/>
      <c r="H1121" s="600"/>
      <c r="I1121" s="602"/>
    </row>
    <row r="1122" spans="2:9" x14ac:dyDescent="0.25">
      <c r="B1122" s="600"/>
      <c r="C1122" s="601"/>
      <c r="D1122" s="601"/>
      <c r="E1122" s="601"/>
      <c r="F1122" s="600"/>
      <c r="G1122" s="600"/>
      <c r="H1122" s="600"/>
      <c r="I1122" s="602"/>
    </row>
    <row r="1123" spans="2:9" x14ac:dyDescent="0.25">
      <c r="B1123" s="600"/>
      <c r="C1123" s="601"/>
      <c r="D1123" s="601"/>
      <c r="E1123" s="601"/>
      <c r="F1123" s="600"/>
      <c r="G1123" s="600"/>
      <c r="H1123" s="600"/>
      <c r="I1123" s="602"/>
    </row>
    <row r="1124" spans="2:9" x14ac:dyDescent="0.25">
      <c r="B1124" s="600"/>
      <c r="C1124" s="601"/>
      <c r="D1124" s="601"/>
      <c r="E1124" s="601"/>
      <c r="F1124" s="600"/>
      <c r="G1124" s="600"/>
      <c r="H1124" s="600"/>
      <c r="I1124" s="602"/>
    </row>
    <row r="1125" spans="2:9" x14ac:dyDescent="0.25">
      <c r="B1125" s="600"/>
      <c r="C1125" s="601"/>
      <c r="D1125" s="601"/>
      <c r="E1125" s="601"/>
      <c r="F1125" s="600"/>
      <c r="G1125" s="600"/>
      <c r="H1125" s="600"/>
      <c r="I1125" s="602"/>
    </row>
    <row r="1126" spans="2:9" x14ac:dyDescent="0.25">
      <c r="B1126" s="600"/>
      <c r="C1126" s="601"/>
      <c r="D1126" s="601"/>
      <c r="E1126" s="601"/>
      <c r="F1126" s="600"/>
      <c r="G1126" s="600"/>
      <c r="H1126" s="600"/>
      <c r="I1126" s="602"/>
    </row>
    <row r="1127" spans="2:9" x14ac:dyDescent="0.25">
      <c r="B1127" s="600"/>
      <c r="C1127" s="601"/>
      <c r="D1127" s="601"/>
      <c r="E1127" s="601"/>
      <c r="F1127" s="600"/>
      <c r="G1127" s="600"/>
      <c r="H1127" s="600"/>
      <c r="I1127" s="602"/>
    </row>
    <row r="1128" spans="2:9" x14ac:dyDescent="0.25">
      <c r="B1128" s="600"/>
      <c r="C1128" s="601"/>
      <c r="D1128" s="601"/>
      <c r="E1128" s="601"/>
      <c r="F1128" s="600"/>
      <c r="G1128" s="600"/>
      <c r="H1128" s="600"/>
      <c r="I1128" s="602"/>
    </row>
    <row r="1129" spans="2:9" x14ac:dyDescent="0.25">
      <c r="B1129" s="600"/>
      <c r="C1129" s="601"/>
      <c r="D1129" s="601"/>
      <c r="E1129" s="601"/>
      <c r="F1129" s="600"/>
      <c r="G1129" s="600"/>
      <c r="H1129" s="600"/>
      <c r="I1129" s="602"/>
    </row>
    <row r="1130" spans="2:9" x14ac:dyDescent="0.25">
      <c r="B1130" s="600"/>
      <c r="C1130" s="601"/>
      <c r="D1130" s="601"/>
      <c r="E1130" s="601"/>
      <c r="F1130" s="600"/>
      <c r="G1130" s="600"/>
      <c r="H1130" s="600"/>
      <c r="I1130" s="602"/>
    </row>
    <row r="1131" spans="2:9" x14ac:dyDescent="0.25">
      <c r="B1131" s="600"/>
      <c r="C1131" s="601"/>
      <c r="D1131" s="601"/>
      <c r="E1131" s="601"/>
      <c r="F1131" s="600"/>
      <c r="G1131" s="600"/>
      <c r="H1131" s="600"/>
      <c r="I1131" s="60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2020-02-18T15:20:25Z</cp:lastPrinted>
  <dcterms:created xsi:type="dcterms:W3CDTF">2012-02-13T17:07:33Z</dcterms:created>
  <dcterms:modified xsi:type="dcterms:W3CDTF">2020-02-24T19:50:37Z</dcterms:modified>
</cp:coreProperties>
</file>